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fzullah.yildirim\Desktop\"/>
    </mc:Choice>
  </mc:AlternateContent>
  <bookViews>
    <workbookView xWindow="0" yWindow="0" windowWidth="20415" windowHeight="7560" tabRatio="930"/>
  </bookViews>
  <sheets>
    <sheet name="Kapak" sheetId="1" r:id="rId1"/>
    <sheet name="Ön sayfa" sheetId="15" r:id="rId2"/>
    <sheet name="Özet" sheetId="16" r:id="rId3"/>
    <sheet name="Yeşil Defter" sheetId="329" r:id="rId4"/>
    <sheet name="Beton" sheetId="421" r:id="rId5"/>
    <sheet name="Kalıp" sheetId="426" r:id="rId6"/>
    <sheet name="Demir" sheetId="427" r:id="rId7"/>
    <sheet name="Duvar (10 cm)" sheetId="428" r:id="rId8"/>
    <sheet name="Duvar (20 cm)" sheetId="429" r:id="rId9"/>
  </sheets>
  <definedNames>
    <definedName name="_xlnm.Print_Area" localSheetId="7">'Duvar (10 cm)'!$A$2:$L$57</definedName>
    <definedName name="_xlnm.Print_Area" localSheetId="8">'Duvar (20 cm)'!$A$1:$L$114</definedName>
    <definedName name="_xlnm.Print_Area" localSheetId="0">Kapak!$A$1:$G$42</definedName>
    <definedName name="_xlnm.Print_Titles" localSheetId="3">'Yeşil Defter'!$2:$8</definedName>
  </definedNames>
  <calcPr calcId="152511"/>
</workbook>
</file>

<file path=xl/calcChain.xml><?xml version="1.0" encoding="utf-8"?>
<calcChain xmlns="http://schemas.openxmlformats.org/spreadsheetml/2006/main">
  <c r="M68" i="16" l="1"/>
  <c r="I66" i="16"/>
  <c r="K66" i="16" s="1"/>
  <c r="I67" i="16"/>
  <c r="J67" i="16"/>
  <c r="L67" i="16"/>
  <c r="M67" i="16" s="1"/>
  <c r="N66" i="16" s="1"/>
  <c r="F66" i="16"/>
  <c r="F67" i="16"/>
  <c r="C66" i="16"/>
  <c r="C67" i="16"/>
  <c r="H50" i="329"/>
  <c r="H51" i="329"/>
  <c r="F50" i="329"/>
  <c r="F51" i="329"/>
  <c r="I63" i="16"/>
  <c r="F63" i="16"/>
  <c r="H47" i="329"/>
  <c r="F47" i="329"/>
  <c r="E49" i="329"/>
  <c r="F65" i="16" s="1"/>
  <c r="E48" i="329"/>
  <c r="F64" i="16" s="1"/>
  <c r="C49" i="329"/>
  <c r="C65" i="16"/>
  <c r="C48" i="329"/>
  <c r="C64" i="16" s="1"/>
  <c r="J17" i="428"/>
  <c r="K17" i="428"/>
  <c r="L17" i="428" s="1"/>
  <c r="J18" i="428"/>
  <c r="K18" i="428"/>
  <c r="J19" i="428"/>
  <c r="K19" i="428"/>
  <c r="J20" i="428"/>
  <c r="K20" i="428"/>
  <c r="J21" i="428"/>
  <c r="K21" i="428"/>
  <c r="J22" i="428"/>
  <c r="K22" i="428"/>
  <c r="J23" i="428"/>
  <c r="K23" i="428"/>
  <c r="J24" i="428"/>
  <c r="K24" i="428"/>
  <c r="J25" i="428"/>
  <c r="K25" i="428"/>
  <c r="J26" i="428"/>
  <c r="K26" i="428"/>
  <c r="E6" i="428"/>
  <c r="E4" i="428"/>
  <c r="C63" i="16"/>
  <c r="C56" i="16"/>
  <c r="E46" i="329"/>
  <c r="F62" i="16" s="1"/>
  <c r="C46" i="329"/>
  <c r="C62" i="16" s="1"/>
  <c r="E45" i="329"/>
  <c r="F61" i="16" s="1"/>
  <c r="C45" i="329"/>
  <c r="C61" i="16" s="1"/>
  <c r="E44" i="329"/>
  <c r="F60" i="16" s="1"/>
  <c r="C44" i="329"/>
  <c r="C60" i="16" s="1"/>
  <c r="E43" i="329"/>
  <c r="F59" i="16" s="1"/>
  <c r="C43" i="329"/>
  <c r="C59" i="16" s="1"/>
  <c r="E42" i="329"/>
  <c r="F58" i="16" s="1"/>
  <c r="C42" i="329"/>
  <c r="C58" i="16" s="1"/>
  <c r="F40" i="329"/>
  <c r="H40" i="329"/>
  <c r="E41" i="329"/>
  <c r="F57" i="16" s="1"/>
  <c r="C41" i="329"/>
  <c r="C57" i="16" s="1"/>
  <c r="E4" i="429"/>
  <c r="E6" i="429"/>
  <c r="I55" i="16"/>
  <c r="K55" i="16" s="1"/>
  <c r="F55" i="16"/>
  <c r="C55" i="16"/>
  <c r="H39" i="329"/>
  <c r="F39" i="329"/>
  <c r="F54" i="16"/>
  <c r="F53" i="16"/>
  <c r="J52" i="16"/>
  <c r="Q715" i="427"/>
  <c r="P715" i="427"/>
  <c r="O715" i="427"/>
  <c r="N715" i="427"/>
  <c r="M715" i="427"/>
  <c r="L715" i="427"/>
  <c r="K715" i="427"/>
  <c r="J715" i="427"/>
  <c r="I715" i="427"/>
  <c r="H715" i="427"/>
  <c r="Q714" i="427"/>
  <c r="P714" i="427"/>
  <c r="O714" i="427"/>
  <c r="N714" i="427"/>
  <c r="M714" i="427"/>
  <c r="L714" i="427"/>
  <c r="K714" i="427"/>
  <c r="J714" i="427"/>
  <c r="I714" i="427"/>
  <c r="H714" i="427"/>
  <c r="Q713" i="427"/>
  <c r="P713" i="427"/>
  <c r="O713" i="427"/>
  <c r="N713" i="427"/>
  <c r="M713" i="427"/>
  <c r="L713" i="427"/>
  <c r="K713" i="427"/>
  <c r="J713" i="427"/>
  <c r="I713" i="427"/>
  <c r="H713" i="427"/>
  <c r="Q712" i="427"/>
  <c r="P712" i="427"/>
  <c r="O712" i="427"/>
  <c r="N712" i="427"/>
  <c r="M712" i="427"/>
  <c r="L712" i="427"/>
  <c r="K712" i="427"/>
  <c r="J712" i="427"/>
  <c r="I712" i="427"/>
  <c r="H712" i="427"/>
  <c r="Q711" i="427"/>
  <c r="P711" i="427"/>
  <c r="O711" i="427"/>
  <c r="N711" i="427"/>
  <c r="M711" i="427"/>
  <c r="L711" i="427"/>
  <c r="K711" i="427"/>
  <c r="J711" i="427"/>
  <c r="I711" i="427"/>
  <c r="H711" i="427"/>
  <c r="Q710" i="427"/>
  <c r="P710" i="427"/>
  <c r="O710" i="427"/>
  <c r="N710" i="427"/>
  <c r="M710" i="427"/>
  <c r="L710" i="427"/>
  <c r="K710" i="427"/>
  <c r="J710" i="427"/>
  <c r="I710" i="427"/>
  <c r="H710" i="427"/>
  <c r="Q709" i="427"/>
  <c r="P709" i="427"/>
  <c r="O709" i="427"/>
  <c r="N709" i="427"/>
  <c r="M709" i="427"/>
  <c r="L709" i="427"/>
  <c r="K709" i="427"/>
  <c r="J709" i="427"/>
  <c r="I709" i="427"/>
  <c r="H709" i="427"/>
  <c r="Q708" i="427"/>
  <c r="P708" i="427"/>
  <c r="O708" i="427"/>
  <c r="N708" i="427"/>
  <c r="M708" i="427"/>
  <c r="L708" i="427"/>
  <c r="K708" i="427"/>
  <c r="J708" i="427"/>
  <c r="I708" i="427"/>
  <c r="H708" i="427"/>
  <c r="Q707" i="427"/>
  <c r="P707" i="427"/>
  <c r="O707" i="427"/>
  <c r="N707" i="427"/>
  <c r="M707" i="427"/>
  <c r="L707" i="427"/>
  <c r="K707" i="427"/>
  <c r="J707" i="427"/>
  <c r="I707" i="427"/>
  <c r="H707" i="427"/>
  <c r="Q706" i="427"/>
  <c r="P706" i="427"/>
  <c r="O706" i="427"/>
  <c r="N706" i="427"/>
  <c r="M706" i="427"/>
  <c r="L706" i="427"/>
  <c r="K706" i="427"/>
  <c r="J706" i="427"/>
  <c r="I706" i="427"/>
  <c r="H706" i="427"/>
  <c r="Q705" i="427"/>
  <c r="P705" i="427"/>
  <c r="O705" i="427"/>
  <c r="N705" i="427"/>
  <c r="M705" i="427"/>
  <c r="L705" i="427"/>
  <c r="K705" i="427"/>
  <c r="J705" i="427"/>
  <c r="I705" i="427"/>
  <c r="H705" i="427"/>
  <c r="Q704" i="427"/>
  <c r="P704" i="427"/>
  <c r="O704" i="427"/>
  <c r="N704" i="427"/>
  <c r="M704" i="427"/>
  <c r="L704" i="427"/>
  <c r="K704" i="427"/>
  <c r="J704" i="427"/>
  <c r="I704" i="427"/>
  <c r="H704" i="427"/>
  <c r="Q703" i="427"/>
  <c r="P703" i="427"/>
  <c r="O703" i="427"/>
  <c r="N703" i="427"/>
  <c r="M703" i="427"/>
  <c r="L703" i="427"/>
  <c r="K703" i="427"/>
  <c r="J703" i="427"/>
  <c r="I703" i="427"/>
  <c r="H703" i="427"/>
  <c r="Q702" i="427"/>
  <c r="P702" i="427"/>
  <c r="O702" i="427"/>
  <c r="N702" i="427"/>
  <c r="M702" i="427"/>
  <c r="L702" i="427"/>
  <c r="K702" i="427"/>
  <c r="J702" i="427"/>
  <c r="I702" i="427"/>
  <c r="H702" i="427"/>
  <c r="Q701" i="427"/>
  <c r="P701" i="427"/>
  <c r="O701" i="427"/>
  <c r="N701" i="427"/>
  <c r="M701" i="427"/>
  <c r="L701" i="427"/>
  <c r="K701" i="427"/>
  <c r="J701" i="427"/>
  <c r="I701" i="427"/>
  <c r="H701" i="427"/>
  <c r="Q700" i="427"/>
  <c r="P700" i="427"/>
  <c r="O700" i="427"/>
  <c r="N700" i="427"/>
  <c r="M700" i="427"/>
  <c r="L700" i="427"/>
  <c r="K700" i="427"/>
  <c r="J700" i="427"/>
  <c r="I700" i="427"/>
  <c r="H700" i="427"/>
  <c r="Q699" i="427"/>
  <c r="P699" i="427"/>
  <c r="O699" i="427"/>
  <c r="N699" i="427"/>
  <c r="M699" i="427"/>
  <c r="L699" i="427"/>
  <c r="K699" i="427"/>
  <c r="J699" i="427"/>
  <c r="I699" i="427"/>
  <c r="H699" i="427"/>
  <c r="Q698" i="427"/>
  <c r="P698" i="427"/>
  <c r="O698" i="427"/>
  <c r="N698" i="427"/>
  <c r="M698" i="427"/>
  <c r="L698" i="427"/>
  <c r="K698" i="427"/>
  <c r="J698" i="427"/>
  <c r="I698" i="427"/>
  <c r="H698" i="427"/>
  <c r="Q697" i="427"/>
  <c r="P697" i="427"/>
  <c r="O697" i="427"/>
  <c r="N697" i="427"/>
  <c r="M697" i="427"/>
  <c r="L697" i="427"/>
  <c r="K697" i="427"/>
  <c r="J697" i="427"/>
  <c r="I697" i="427"/>
  <c r="H697" i="427"/>
  <c r="Q696" i="427"/>
  <c r="P696" i="427"/>
  <c r="O696" i="427"/>
  <c r="N696" i="427"/>
  <c r="M696" i="427"/>
  <c r="L696" i="427"/>
  <c r="K696" i="427"/>
  <c r="J696" i="427"/>
  <c r="I696" i="427"/>
  <c r="H696" i="427"/>
  <c r="Q695" i="427"/>
  <c r="P695" i="427"/>
  <c r="O695" i="427"/>
  <c r="N695" i="427"/>
  <c r="M695" i="427"/>
  <c r="L695" i="427"/>
  <c r="K695" i="427"/>
  <c r="J695" i="427"/>
  <c r="I695" i="427"/>
  <c r="H695" i="427"/>
  <c r="Q694" i="427"/>
  <c r="P694" i="427"/>
  <c r="O694" i="427"/>
  <c r="N694" i="427"/>
  <c r="M694" i="427"/>
  <c r="L694" i="427"/>
  <c r="K694" i="427"/>
  <c r="J694" i="427"/>
  <c r="I694" i="427"/>
  <c r="H694" i="427"/>
  <c r="Q693" i="427"/>
  <c r="P693" i="427"/>
  <c r="O693" i="427"/>
  <c r="N693" i="427"/>
  <c r="M693" i="427"/>
  <c r="L693" i="427"/>
  <c r="K693" i="427"/>
  <c r="J693" i="427"/>
  <c r="I693" i="427"/>
  <c r="H693" i="427"/>
  <c r="Q692" i="427"/>
  <c r="P692" i="427"/>
  <c r="O692" i="427"/>
  <c r="N692" i="427"/>
  <c r="M692" i="427"/>
  <c r="L692" i="427"/>
  <c r="K692" i="427"/>
  <c r="J692" i="427"/>
  <c r="I692" i="427"/>
  <c r="H692" i="427"/>
  <c r="Q691" i="427"/>
  <c r="P691" i="427"/>
  <c r="O691" i="427"/>
  <c r="N691" i="427"/>
  <c r="M691" i="427"/>
  <c r="L691" i="427"/>
  <c r="K691" i="427"/>
  <c r="J691" i="427"/>
  <c r="I691" i="427"/>
  <c r="H691" i="427"/>
  <c r="Q690" i="427"/>
  <c r="P690" i="427"/>
  <c r="O690" i="427"/>
  <c r="N690" i="427"/>
  <c r="M690" i="427"/>
  <c r="L690" i="427"/>
  <c r="K690" i="427"/>
  <c r="J690" i="427"/>
  <c r="I690" i="427"/>
  <c r="H690" i="427"/>
  <c r="Q689" i="427"/>
  <c r="P689" i="427"/>
  <c r="O689" i="427"/>
  <c r="N689" i="427"/>
  <c r="M689" i="427"/>
  <c r="L689" i="427"/>
  <c r="K689" i="427"/>
  <c r="J689" i="427"/>
  <c r="I689" i="427"/>
  <c r="H689" i="427"/>
  <c r="Q688" i="427"/>
  <c r="P688" i="427"/>
  <c r="O688" i="427"/>
  <c r="N688" i="427"/>
  <c r="M688" i="427"/>
  <c r="L688" i="427"/>
  <c r="K688" i="427"/>
  <c r="J688" i="427"/>
  <c r="I688" i="427"/>
  <c r="H688" i="427"/>
  <c r="Q687" i="427"/>
  <c r="P687" i="427"/>
  <c r="O687" i="427"/>
  <c r="N687" i="427"/>
  <c r="M687" i="427"/>
  <c r="L687" i="427"/>
  <c r="K687" i="427"/>
  <c r="J687" i="427"/>
  <c r="I687" i="427"/>
  <c r="H687" i="427"/>
  <c r="Q686" i="427"/>
  <c r="P686" i="427"/>
  <c r="O686" i="427"/>
  <c r="N686" i="427"/>
  <c r="M686" i="427"/>
  <c r="L686" i="427"/>
  <c r="K686" i="427"/>
  <c r="J686" i="427"/>
  <c r="I686" i="427"/>
  <c r="H686" i="427"/>
  <c r="Q685" i="427"/>
  <c r="P685" i="427"/>
  <c r="O685" i="427"/>
  <c r="N685" i="427"/>
  <c r="M685" i="427"/>
  <c r="L685" i="427"/>
  <c r="K685" i="427"/>
  <c r="J685" i="427"/>
  <c r="J716" i="427" s="1"/>
  <c r="J717" i="427" s="1"/>
  <c r="I685" i="427"/>
  <c r="H685" i="427"/>
  <c r="Q684" i="427"/>
  <c r="Q716" i="427"/>
  <c r="Q717" i="427" s="1"/>
  <c r="Q719" i="427" s="1"/>
  <c r="P684" i="427"/>
  <c r="P716" i="427"/>
  <c r="P717" i="427" s="1"/>
  <c r="P719" i="427" s="1"/>
  <c r="O684" i="427"/>
  <c r="O716" i="427"/>
  <c r="O717" i="427" s="1"/>
  <c r="O719" i="427" s="1"/>
  <c r="N684" i="427"/>
  <c r="N716" i="427"/>
  <c r="N717" i="427" s="1"/>
  <c r="N719" i="427" s="1"/>
  <c r="M684" i="427"/>
  <c r="M716" i="427"/>
  <c r="M717" i="427" s="1"/>
  <c r="M719" i="427" s="1"/>
  <c r="L684" i="427"/>
  <c r="L716" i="427"/>
  <c r="L717" i="427" s="1"/>
  <c r="K684" i="427"/>
  <c r="K716" i="427" s="1"/>
  <c r="K717" i="427"/>
  <c r="J684" i="427"/>
  <c r="I684" i="427"/>
  <c r="I716" i="427" s="1"/>
  <c r="I717" i="427" s="1"/>
  <c r="H684" i="427"/>
  <c r="H716" i="427"/>
  <c r="H717" i="427" s="1"/>
  <c r="Q670" i="427"/>
  <c r="P670" i="427"/>
  <c r="O670" i="427"/>
  <c r="N670" i="427"/>
  <c r="M670" i="427"/>
  <c r="L670" i="427"/>
  <c r="K670" i="427"/>
  <c r="J670" i="427"/>
  <c r="I670" i="427"/>
  <c r="H670" i="427"/>
  <c r="Q669" i="427"/>
  <c r="P669" i="427"/>
  <c r="O669" i="427"/>
  <c r="N669" i="427"/>
  <c r="M669" i="427"/>
  <c r="L669" i="427"/>
  <c r="K669" i="427"/>
  <c r="J669" i="427"/>
  <c r="I669" i="427"/>
  <c r="H669" i="427"/>
  <c r="Q668" i="427"/>
  <c r="P668" i="427"/>
  <c r="O668" i="427"/>
  <c r="N668" i="427"/>
  <c r="M668" i="427"/>
  <c r="L668" i="427"/>
  <c r="K668" i="427"/>
  <c r="J668" i="427"/>
  <c r="I668" i="427"/>
  <c r="H668" i="427"/>
  <c r="Q667" i="427"/>
  <c r="P667" i="427"/>
  <c r="O667" i="427"/>
  <c r="N667" i="427"/>
  <c r="M667" i="427"/>
  <c r="L667" i="427"/>
  <c r="K667" i="427"/>
  <c r="J667" i="427"/>
  <c r="I667" i="427"/>
  <c r="H667" i="427"/>
  <c r="Q666" i="427"/>
  <c r="P666" i="427"/>
  <c r="O666" i="427"/>
  <c r="N666" i="427"/>
  <c r="M666" i="427"/>
  <c r="L666" i="427"/>
  <c r="K666" i="427"/>
  <c r="J666" i="427"/>
  <c r="I666" i="427"/>
  <c r="H666" i="427"/>
  <c r="Q665" i="427"/>
  <c r="P665" i="427"/>
  <c r="O665" i="427"/>
  <c r="N665" i="427"/>
  <c r="M665" i="427"/>
  <c r="L665" i="427"/>
  <c r="K665" i="427"/>
  <c r="J665" i="427"/>
  <c r="I665" i="427"/>
  <c r="H665" i="427"/>
  <c r="Q664" i="427"/>
  <c r="P664" i="427"/>
  <c r="O664" i="427"/>
  <c r="N664" i="427"/>
  <c r="M664" i="427"/>
  <c r="L664" i="427"/>
  <c r="K664" i="427"/>
  <c r="J664" i="427"/>
  <c r="I664" i="427"/>
  <c r="H664" i="427"/>
  <c r="Q663" i="427"/>
  <c r="P663" i="427"/>
  <c r="O663" i="427"/>
  <c r="N663" i="427"/>
  <c r="M663" i="427"/>
  <c r="L663" i="427"/>
  <c r="K663" i="427"/>
  <c r="J663" i="427"/>
  <c r="I663" i="427"/>
  <c r="H663" i="427"/>
  <c r="Q662" i="427"/>
  <c r="P662" i="427"/>
  <c r="O662" i="427"/>
  <c r="N662" i="427"/>
  <c r="M662" i="427"/>
  <c r="L662" i="427"/>
  <c r="K662" i="427"/>
  <c r="J662" i="427"/>
  <c r="I662" i="427"/>
  <c r="H662" i="427"/>
  <c r="Q661" i="427"/>
  <c r="P661" i="427"/>
  <c r="O661" i="427"/>
  <c r="N661" i="427"/>
  <c r="M661" i="427"/>
  <c r="L661" i="427"/>
  <c r="K661" i="427"/>
  <c r="J661" i="427"/>
  <c r="I661" i="427"/>
  <c r="H661" i="427"/>
  <c r="Q660" i="427"/>
  <c r="P660" i="427"/>
  <c r="O660" i="427"/>
  <c r="N660" i="427"/>
  <c r="M660" i="427"/>
  <c r="L660" i="427"/>
  <c r="K660" i="427"/>
  <c r="J660" i="427"/>
  <c r="I660" i="427"/>
  <c r="H660" i="427"/>
  <c r="Q659" i="427"/>
  <c r="P659" i="427"/>
  <c r="O659" i="427"/>
  <c r="N659" i="427"/>
  <c r="M659" i="427"/>
  <c r="L659" i="427"/>
  <c r="K659" i="427"/>
  <c r="J659" i="427"/>
  <c r="I659" i="427"/>
  <c r="H659" i="427"/>
  <c r="Q658" i="427"/>
  <c r="P658" i="427"/>
  <c r="O658" i="427"/>
  <c r="N658" i="427"/>
  <c r="M658" i="427"/>
  <c r="L658" i="427"/>
  <c r="K658" i="427"/>
  <c r="J658" i="427"/>
  <c r="I658" i="427"/>
  <c r="H658" i="427"/>
  <c r="Q657" i="427"/>
  <c r="P657" i="427"/>
  <c r="O657" i="427"/>
  <c r="N657" i="427"/>
  <c r="M657" i="427"/>
  <c r="L657" i="427"/>
  <c r="K657" i="427"/>
  <c r="J657" i="427"/>
  <c r="I657" i="427"/>
  <c r="H657" i="427"/>
  <c r="Q656" i="427"/>
  <c r="P656" i="427"/>
  <c r="O656" i="427"/>
  <c r="N656" i="427"/>
  <c r="M656" i="427"/>
  <c r="L656" i="427"/>
  <c r="K656" i="427"/>
  <c r="J656" i="427"/>
  <c r="I656" i="427"/>
  <c r="H656" i="427"/>
  <c r="Q655" i="427"/>
  <c r="P655" i="427"/>
  <c r="O655" i="427"/>
  <c r="N655" i="427"/>
  <c r="M655" i="427"/>
  <c r="L655" i="427"/>
  <c r="K655" i="427"/>
  <c r="J655" i="427"/>
  <c r="I655" i="427"/>
  <c r="H655" i="427"/>
  <c r="Q654" i="427"/>
  <c r="P654" i="427"/>
  <c r="O654" i="427"/>
  <c r="N654" i="427"/>
  <c r="M654" i="427"/>
  <c r="L654" i="427"/>
  <c r="K654" i="427"/>
  <c r="J654" i="427"/>
  <c r="I654" i="427"/>
  <c r="H654" i="427"/>
  <c r="Q653" i="427"/>
  <c r="P653" i="427"/>
  <c r="O653" i="427"/>
  <c r="N653" i="427"/>
  <c r="M653" i="427"/>
  <c r="L653" i="427"/>
  <c r="K653" i="427"/>
  <c r="J653" i="427"/>
  <c r="I653" i="427"/>
  <c r="H653" i="427"/>
  <c r="Q652" i="427"/>
  <c r="P652" i="427"/>
  <c r="O652" i="427"/>
  <c r="N652" i="427"/>
  <c r="M652" i="427"/>
  <c r="L652" i="427"/>
  <c r="K652" i="427"/>
  <c r="J652" i="427"/>
  <c r="I652" i="427"/>
  <c r="H652" i="427"/>
  <c r="Q651" i="427"/>
  <c r="P651" i="427"/>
  <c r="O651" i="427"/>
  <c r="N651" i="427"/>
  <c r="M651" i="427"/>
  <c r="L651" i="427"/>
  <c r="K651" i="427"/>
  <c r="J651" i="427"/>
  <c r="I651" i="427"/>
  <c r="H651" i="427"/>
  <c r="Q650" i="427"/>
  <c r="P650" i="427"/>
  <c r="O650" i="427"/>
  <c r="N650" i="427"/>
  <c r="M650" i="427"/>
  <c r="L650" i="427"/>
  <c r="K650" i="427"/>
  <c r="J650" i="427"/>
  <c r="I650" i="427"/>
  <c r="H650" i="427"/>
  <c r="Q649" i="427"/>
  <c r="P649" i="427"/>
  <c r="O649" i="427"/>
  <c r="N649" i="427"/>
  <c r="M649" i="427"/>
  <c r="L649" i="427"/>
  <c r="K649" i="427"/>
  <c r="J649" i="427"/>
  <c r="I649" i="427"/>
  <c r="H649" i="427"/>
  <c r="Q648" i="427"/>
  <c r="P648" i="427"/>
  <c r="O648" i="427"/>
  <c r="N648" i="427"/>
  <c r="M648" i="427"/>
  <c r="L648" i="427"/>
  <c r="K648" i="427"/>
  <c r="J648" i="427"/>
  <c r="I648" i="427"/>
  <c r="H648" i="427"/>
  <c r="Q647" i="427"/>
  <c r="P647" i="427"/>
  <c r="O647" i="427"/>
  <c r="N647" i="427"/>
  <c r="M647" i="427"/>
  <c r="L647" i="427"/>
  <c r="K647" i="427"/>
  <c r="J647" i="427"/>
  <c r="I647" i="427"/>
  <c r="H647" i="427"/>
  <c r="Q646" i="427"/>
  <c r="P646" i="427"/>
  <c r="O646" i="427"/>
  <c r="N646" i="427"/>
  <c r="M646" i="427"/>
  <c r="L646" i="427"/>
  <c r="K646" i="427"/>
  <c r="J646" i="427"/>
  <c r="I646" i="427"/>
  <c r="H646" i="427"/>
  <c r="Q645" i="427"/>
  <c r="P645" i="427"/>
  <c r="O645" i="427"/>
  <c r="N645" i="427"/>
  <c r="M645" i="427"/>
  <c r="L645" i="427"/>
  <c r="K645" i="427"/>
  <c r="J645" i="427"/>
  <c r="I645" i="427"/>
  <c r="H645" i="427"/>
  <c r="Q644" i="427"/>
  <c r="P644" i="427"/>
  <c r="O644" i="427"/>
  <c r="N644" i="427"/>
  <c r="M644" i="427"/>
  <c r="L644" i="427"/>
  <c r="K644" i="427"/>
  <c r="J644" i="427"/>
  <c r="I644" i="427"/>
  <c r="H644" i="427"/>
  <c r="Q643" i="427"/>
  <c r="P643" i="427"/>
  <c r="O643" i="427"/>
  <c r="N643" i="427"/>
  <c r="M643" i="427"/>
  <c r="L643" i="427"/>
  <c r="K643" i="427"/>
  <c r="J643" i="427"/>
  <c r="I643" i="427"/>
  <c r="H643" i="427"/>
  <c r="Q642" i="427"/>
  <c r="P642" i="427"/>
  <c r="O642" i="427"/>
  <c r="N642" i="427"/>
  <c r="M642" i="427"/>
  <c r="L642" i="427"/>
  <c r="K642" i="427"/>
  <c r="J642" i="427"/>
  <c r="I642" i="427"/>
  <c r="H642" i="427"/>
  <c r="Q641" i="427"/>
  <c r="P641" i="427"/>
  <c r="O641" i="427"/>
  <c r="N641" i="427"/>
  <c r="M641" i="427"/>
  <c r="L641" i="427"/>
  <c r="K641" i="427"/>
  <c r="J641" i="427"/>
  <c r="I641" i="427"/>
  <c r="I671" i="427" s="1"/>
  <c r="I672" i="427" s="1"/>
  <c r="H641" i="427"/>
  <c r="Q640" i="427"/>
  <c r="P640" i="427"/>
  <c r="O640" i="427"/>
  <c r="N640" i="427"/>
  <c r="M640" i="427"/>
  <c r="L640" i="427"/>
  <c r="K640" i="427"/>
  <c r="J640" i="427"/>
  <c r="I640" i="427"/>
  <c r="H640" i="427"/>
  <c r="Q639" i="427"/>
  <c r="Q671" i="427" s="1"/>
  <c r="Q672" i="427" s="1"/>
  <c r="Q674" i="427" s="1"/>
  <c r="P639" i="427"/>
  <c r="P671" i="427" s="1"/>
  <c r="P672" i="427" s="1"/>
  <c r="P674" i="427" s="1"/>
  <c r="O639" i="427"/>
  <c r="N639" i="427"/>
  <c r="N671" i="427" s="1"/>
  <c r="N672" i="427" s="1"/>
  <c r="N674" i="427" s="1"/>
  <c r="M639" i="427"/>
  <c r="M671" i="427" s="1"/>
  <c r="M672" i="427" s="1"/>
  <c r="M674" i="427" s="1"/>
  <c r="L639" i="427"/>
  <c r="L671" i="427" s="1"/>
  <c r="L672" i="427" s="1"/>
  <c r="K639" i="427"/>
  <c r="K671" i="427"/>
  <c r="K672" i="427" s="1"/>
  <c r="J639" i="427"/>
  <c r="J671" i="427" s="1"/>
  <c r="J672" i="427"/>
  <c r="I639" i="427"/>
  <c r="H639" i="427"/>
  <c r="H671" i="427" s="1"/>
  <c r="H672" i="427" s="1"/>
  <c r="D635" i="427"/>
  <c r="D680" i="427"/>
  <c r="C38" i="329" s="1"/>
  <c r="C54" i="16" s="1"/>
  <c r="Q625" i="427"/>
  <c r="P625" i="427"/>
  <c r="O625" i="427"/>
  <c r="N625" i="427"/>
  <c r="M625" i="427"/>
  <c r="L625" i="427"/>
  <c r="K625" i="427"/>
  <c r="J625" i="427"/>
  <c r="I625" i="427"/>
  <c r="H625" i="427"/>
  <c r="Q624" i="427"/>
  <c r="P624" i="427"/>
  <c r="O624" i="427"/>
  <c r="N624" i="427"/>
  <c r="M624" i="427"/>
  <c r="L624" i="427"/>
  <c r="K624" i="427"/>
  <c r="J624" i="427"/>
  <c r="I624" i="427"/>
  <c r="H624" i="427"/>
  <c r="Q623" i="427"/>
  <c r="P623" i="427"/>
  <c r="O623" i="427"/>
  <c r="N623" i="427"/>
  <c r="M623" i="427"/>
  <c r="L623" i="427"/>
  <c r="K623" i="427"/>
  <c r="J623" i="427"/>
  <c r="I623" i="427"/>
  <c r="H623" i="427"/>
  <c r="Q622" i="427"/>
  <c r="P622" i="427"/>
  <c r="O622" i="427"/>
  <c r="N622" i="427"/>
  <c r="M622" i="427"/>
  <c r="L622" i="427"/>
  <c r="K622" i="427"/>
  <c r="J622" i="427"/>
  <c r="I622" i="427"/>
  <c r="H622" i="427"/>
  <c r="Q621" i="427"/>
  <c r="P621" i="427"/>
  <c r="O621" i="427"/>
  <c r="N621" i="427"/>
  <c r="M621" i="427"/>
  <c r="L621" i="427"/>
  <c r="K621" i="427"/>
  <c r="J621" i="427"/>
  <c r="I621" i="427"/>
  <c r="H621" i="427"/>
  <c r="Q620" i="427"/>
  <c r="P620" i="427"/>
  <c r="O620" i="427"/>
  <c r="N620" i="427"/>
  <c r="M620" i="427"/>
  <c r="L620" i="427"/>
  <c r="K620" i="427"/>
  <c r="J620" i="427"/>
  <c r="I620" i="427"/>
  <c r="H620" i="427"/>
  <c r="Q619" i="427"/>
  <c r="P619" i="427"/>
  <c r="O619" i="427"/>
  <c r="N619" i="427"/>
  <c r="M619" i="427"/>
  <c r="L619" i="427"/>
  <c r="K619" i="427"/>
  <c r="J619" i="427"/>
  <c r="I619" i="427"/>
  <c r="H619" i="427"/>
  <c r="Q618" i="427"/>
  <c r="P618" i="427"/>
  <c r="O618" i="427"/>
  <c r="N618" i="427"/>
  <c r="M618" i="427"/>
  <c r="L618" i="427"/>
  <c r="K618" i="427"/>
  <c r="J618" i="427"/>
  <c r="I618" i="427"/>
  <c r="H618" i="427"/>
  <c r="Q617" i="427"/>
  <c r="P617" i="427"/>
  <c r="O617" i="427"/>
  <c r="N617" i="427"/>
  <c r="M617" i="427"/>
  <c r="L617" i="427"/>
  <c r="K617" i="427"/>
  <c r="J617" i="427"/>
  <c r="I617" i="427"/>
  <c r="H617" i="427"/>
  <c r="Q616" i="427"/>
  <c r="P616" i="427"/>
  <c r="O616" i="427"/>
  <c r="N616" i="427"/>
  <c r="M616" i="427"/>
  <c r="L616" i="427"/>
  <c r="K616" i="427"/>
  <c r="J616" i="427"/>
  <c r="I616" i="427"/>
  <c r="H616" i="427"/>
  <c r="Q615" i="427"/>
  <c r="P615" i="427"/>
  <c r="O615" i="427"/>
  <c r="N615" i="427"/>
  <c r="M615" i="427"/>
  <c r="L615" i="427"/>
  <c r="K615" i="427"/>
  <c r="J615" i="427"/>
  <c r="I615" i="427"/>
  <c r="H615" i="427"/>
  <c r="Q614" i="427"/>
  <c r="P614" i="427"/>
  <c r="O614" i="427"/>
  <c r="N614" i="427"/>
  <c r="M614" i="427"/>
  <c r="L614" i="427"/>
  <c r="K614" i="427"/>
  <c r="J614" i="427"/>
  <c r="I614" i="427"/>
  <c r="H614" i="427"/>
  <c r="Q613" i="427"/>
  <c r="P613" i="427"/>
  <c r="O613" i="427"/>
  <c r="N613" i="427"/>
  <c r="M613" i="427"/>
  <c r="L613" i="427"/>
  <c r="K613" i="427"/>
  <c r="J613" i="427"/>
  <c r="I613" i="427"/>
  <c r="H613" i="427"/>
  <c r="Q612" i="427"/>
  <c r="P612" i="427"/>
  <c r="O612" i="427"/>
  <c r="N612" i="427"/>
  <c r="M612" i="427"/>
  <c r="L612" i="427"/>
  <c r="K612" i="427"/>
  <c r="J612" i="427"/>
  <c r="I612" i="427"/>
  <c r="H612" i="427"/>
  <c r="Q611" i="427"/>
  <c r="P611" i="427"/>
  <c r="O611" i="427"/>
  <c r="N611" i="427"/>
  <c r="M611" i="427"/>
  <c r="L611" i="427"/>
  <c r="K611" i="427"/>
  <c r="J611" i="427"/>
  <c r="I611" i="427"/>
  <c r="H611" i="427"/>
  <c r="Q610" i="427"/>
  <c r="P610" i="427"/>
  <c r="O610" i="427"/>
  <c r="N610" i="427"/>
  <c r="M610" i="427"/>
  <c r="L610" i="427"/>
  <c r="K610" i="427"/>
  <c r="J610" i="427"/>
  <c r="I610" i="427"/>
  <c r="H610" i="427"/>
  <c r="Q609" i="427"/>
  <c r="P609" i="427"/>
  <c r="O609" i="427"/>
  <c r="N609" i="427"/>
  <c r="M609" i="427"/>
  <c r="L609" i="427"/>
  <c r="K609" i="427"/>
  <c r="J609" i="427"/>
  <c r="I609" i="427"/>
  <c r="H609" i="427"/>
  <c r="Q608" i="427"/>
  <c r="P608" i="427"/>
  <c r="O608" i="427"/>
  <c r="N608" i="427"/>
  <c r="M608" i="427"/>
  <c r="L608" i="427"/>
  <c r="K608" i="427"/>
  <c r="J608" i="427"/>
  <c r="I608" i="427"/>
  <c r="H608" i="427"/>
  <c r="Q607" i="427"/>
  <c r="P607" i="427"/>
  <c r="O607" i="427"/>
  <c r="N607" i="427"/>
  <c r="M607" i="427"/>
  <c r="L607" i="427"/>
  <c r="K607" i="427"/>
  <c r="J607" i="427"/>
  <c r="I607" i="427"/>
  <c r="H607" i="427"/>
  <c r="Q606" i="427"/>
  <c r="P606" i="427"/>
  <c r="O606" i="427"/>
  <c r="N606" i="427"/>
  <c r="M606" i="427"/>
  <c r="L606" i="427"/>
  <c r="K606" i="427"/>
  <c r="J606" i="427"/>
  <c r="I606" i="427"/>
  <c r="H606" i="427"/>
  <c r="Q605" i="427"/>
  <c r="P605" i="427"/>
  <c r="O605" i="427"/>
  <c r="N605" i="427"/>
  <c r="M605" i="427"/>
  <c r="L605" i="427"/>
  <c r="K605" i="427"/>
  <c r="J605" i="427"/>
  <c r="I605" i="427"/>
  <c r="H605" i="427"/>
  <c r="Q604" i="427"/>
  <c r="P604" i="427"/>
  <c r="O604" i="427"/>
  <c r="N604" i="427"/>
  <c r="M604" i="427"/>
  <c r="L604" i="427"/>
  <c r="K604" i="427"/>
  <c r="J604" i="427"/>
  <c r="I604" i="427"/>
  <c r="H604" i="427"/>
  <c r="Q603" i="427"/>
  <c r="P603" i="427"/>
  <c r="O603" i="427"/>
  <c r="N603" i="427"/>
  <c r="M603" i="427"/>
  <c r="L603" i="427"/>
  <c r="K603" i="427"/>
  <c r="J603" i="427"/>
  <c r="I603" i="427"/>
  <c r="H603" i="427"/>
  <c r="Q602" i="427"/>
  <c r="P602" i="427"/>
  <c r="O602" i="427"/>
  <c r="N602" i="427"/>
  <c r="M602" i="427"/>
  <c r="L602" i="427"/>
  <c r="K602" i="427"/>
  <c r="J602" i="427"/>
  <c r="I602" i="427"/>
  <c r="H602" i="427"/>
  <c r="Q601" i="427"/>
  <c r="P601" i="427"/>
  <c r="O601" i="427"/>
  <c r="N601" i="427"/>
  <c r="M601" i="427"/>
  <c r="L601" i="427"/>
  <c r="K601" i="427"/>
  <c r="J601" i="427"/>
  <c r="I601" i="427"/>
  <c r="H601" i="427"/>
  <c r="Q600" i="427"/>
  <c r="P600" i="427"/>
  <c r="O600" i="427"/>
  <c r="N600" i="427"/>
  <c r="M600" i="427"/>
  <c r="L600" i="427"/>
  <c r="K600" i="427"/>
  <c r="J600" i="427"/>
  <c r="I600" i="427"/>
  <c r="H600" i="427"/>
  <c r="Q599" i="427"/>
  <c r="P599" i="427"/>
  <c r="O599" i="427"/>
  <c r="N599" i="427"/>
  <c r="M599" i="427"/>
  <c r="L599" i="427"/>
  <c r="K599" i="427"/>
  <c r="J599" i="427"/>
  <c r="I599" i="427"/>
  <c r="H599" i="427"/>
  <c r="Q598" i="427"/>
  <c r="P598" i="427"/>
  <c r="O598" i="427"/>
  <c r="N598" i="427"/>
  <c r="M598" i="427"/>
  <c r="L598" i="427"/>
  <c r="K598" i="427"/>
  <c r="J598" i="427"/>
  <c r="I598" i="427"/>
  <c r="H598" i="427"/>
  <c r="Q597" i="427"/>
  <c r="P597" i="427"/>
  <c r="O597" i="427"/>
  <c r="N597" i="427"/>
  <c r="M597" i="427"/>
  <c r="L597" i="427"/>
  <c r="K597" i="427"/>
  <c r="J597" i="427"/>
  <c r="I597" i="427"/>
  <c r="H597" i="427"/>
  <c r="Q596" i="427"/>
  <c r="P596" i="427"/>
  <c r="O596" i="427"/>
  <c r="N596" i="427"/>
  <c r="M596" i="427"/>
  <c r="L596" i="427"/>
  <c r="K596" i="427"/>
  <c r="J596" i="427"/>
  <c r="I596" i="427"/>
  <c r="H596" i="427"/>
  <c r="Q595" i="427"/>
  <c r="P595" i="427"/>
  <c r="O595" i="427"/>
  <c r="N595" i="427"/>
  <c r="M595" i="427"/>
  <c r="L595" i="427"/>
  <c r="K595" i="427"/>
  <c r="K629" i="427"/>
  <c r="J595" i="427"/>
  <c r="I595" i="427"/>
  <c r="H595" i="427"/>
  <c r="Q594" i="427"/>
  <c r="Q626" i="427" s="1"/>
  <c r="Q627" i="427" s="1"/>
  <c r="Q629" i="427" s="1"/>
  <c r="P594" i="427"/>
  <c r="O594" i="427"/>
  <c r="O626" i="427" s="1"/>
  <c r="O627" i="427" s="1"/>
  <c r="O629" i="427" s="1"/>
  <c r="N594" i="427"/>
  <c r="M594" i="427"/>
  <c r="M626" i="427" s="1"/>
  <c r="M627" i="427" s="1"/>
  <c r="M629" i="427" s="1"/>
  <c r="L594" i="427"/>
  <c r="K594" i="427"/>
  <c r="K626" i="427" s="1"/>
  <c r="K627" i="427" s="1"/>
  <c r="J594" i="427"/>
  <c r="I594" i="427"/>
  <c r="H594" i="427"/>
  <c r="C37" i="329"/>
  <c r="C53" i="16" s="1"/>
  <c r="D500" i="427"/>
  <c r="D545" i="427"/>
  <c r="Q580" i="427"/>
  <c r="P580" i="427"/>
  <c r="O580" i="427"/>
  <c r="N580" i="427"/>
  <c r="M580" i="427"/>
  <c r="L580" i="427"/>
  <c r="K580" i="427"/>
  <c r="J580" i="427"/>
  <c r="I580" i="427"/>
  <c r="H580" i="427"/>
  <c r="Q579" i="427"/>
  <c r="P579" i="427"/>
  <c r="O579" i="427"/>
  <c r="N579" i="427"/>
  <c r="M579" i="427"/>
  <c r="L579" i="427"/>
  <c r="K579" i="427"/>
  <c r="J579" i="427"/>
  <c r="I579" i="427"/>
  <c r="H579" i="427"/>
  <c r="Q578" i="427"/>
  <c r="P578" i="427"/>
  <c r="O578" i="427"/>
  <c r="N578" i="427"/>
  <c r="M578" i="427"/>
  <c r="L578" i="427"/>
  <c r="K578" i="427"/>
  <c r="J578" i="427"/>
  <c r="I578" i="427"/>
  <c r="H578" i="427"/>
  <c r="Q577" i="427"/>
  <c r="P577" i="427"/>
  <c r="O577" i="427"/>
  <c r="N577" i="427"/>
  <c r="M577" i="427"/>
  <c r="L577" i="427"/>
  <c r="K577" i="427"/>
  <c r="J577" i="427"/>
  <c r="I577" i="427"/>
  <c r="H577" i="427"/>
  <c r="Q576" i="427"/>
  <c r="P576" i="427"/>
  <c r="O576" i="427"/>
  <c r="N576" i="427"/>
  <c r="M576" i="427"/>
  <c r="L576" i="427"/>
  <c r="K576" i="427"/>
  <c r="J576" i="427"/>
  <c r="I576" i="427"/>
  <c r="H576" i="427"/>
  <c r="Q575" i="427"/>
  <c r="P575" i="427"/>
  <c r="O575" i="427"/>
  <c r="N575" i="427"/>
  <c r="M575" i="427"/>
  <c r="L575" i="427"/>
  <c r="K575" i="427"/>
  <c r="J575" i="427"/>
  <c r="I575" i="427"/>
  <c r="H575" i="427"/>
  <c r="Q574" i="427"/>
  <c r="P574" i="427"/>
  <c r="O574" i="427"/>
  <c r="N574" i="427"/>
  <c r="M574" i="427"/>
  <c r="L574" i="427"/>
  <c r="K574" i="427"/>
  <c r="J574" i="427"/>
  <c r="I574" i="427"/>
  <c r="H574" i="427"/>
  <c r="Q573" i="427"/>
  <c r="P573" i="427"/>
  <c r="O573" i="427"/>
  <c r="N573" i="427"/>
  <c r="M573" i="427"/>
  <c r="L573" i="427"/>
  <c r="K573" i="427"/>
  <c r="J573" i="427"/>
  <c r="I573" i="427"/>
  <c r="H573" i="427"/>
  <c r="Q572" i="427"/>
  <c r="P572" i="427"/>
  <c r="O572" i="427"/>
  <c r="N572" i="427"/>
  <c r="M572" i="427"/>
  <c r="L572" i="427"/>
  <c r="K572" i="427"/>
  <c r="J572" i="427"/>
  <c r="I572" i="427"/>
  <c r="H572" i="427"/>
  <c r="Q571" i="427"/>
  <c r="P571" i="427"/>
  <c r="O571" i="427"/>
  <c r="N571" i="427"/>
  <c r="M571" i="427"/>
  <c r="L571" i="427"/>
  <c r="K571" i="427"/>
  <c r="J571" i="427"/>
  <c r="I571" i="427"/>
  <c r="H571" i="427"/>
  <c r="Q570" i="427"/>
  <c r="P570" i="427"/>
  <c r="O570" i="427"/>
  <c r="N570" i="427"/>
  <c r="M570" i="427"/>
  <c r="L570" i="427"/>
  <c r="K570" i="427"/>
  <c r="J570" i="427"/>
  <c r="I570" i="427"/>
  <c r="H570" i="427"/>
  <c r="Q569" i="427"/>
  <c r="P569" i="427"/>
  <c r="O569" i="427"/>
  <c r="N569" i="427"/>
  <c r="M569" i="427"/>
  <c r="L569" i="427"/>
  <c r="K569" i="427"/>
  <c r="J569" i="427"/>
  <c r="I569" i="427"/>
  <c r="H569" i="427"/>
  <c r="Q568" i="427"/>
  <c r="P568" i="427"/>
  <c r="O568" i="427"/>
  <c r="N568" i="427"/>
  <c r="M568" i="427"/>
  <c r="L568" i="427"/>
  <c r="K568" i="427"/>
  <c r="J568" i="427"/>
  <c r="I568" i="427"/>
  <c r="H568" i="427"/>
  <c r="Q567" i="427"/>
  <c r="P567" i="427"/>
  <c r="O567" i="427"/>
  <c r="N567" i="427"/>
  <c r="M567" i="427"/>
  <c r="L567" i="427"/>
  <c r="K567" i="427"/>
  <c r="J567" i="427"/>
  <c r="I567" i="427"/>
  <c r="H567" i="427"/>
  <c r="Q566" i="427"/>
  <c r="P566" i="427"/>
  <c r="O566" i="427"/>
  <c r="N566" i="427"/>
  <c r="M566" i="427"/>
  <c r="L566" i="427"/>
  <c r="K566" i="427"/>
  <c r="J566" i="427"/>
  <c r="I566" i="427"/>
  <c r="H566" i="427"/>
  <c r="Q565" i="427"/>
  <c r="P565" i="427"/>
  <c r="O565" i="427"/>
  <c r="N565" i="427"/>
  <c r="M565" i="427"/>
  <c r="L565" i="427"/>
  <c r="K565" i="427"/>
  <c r="J565" i="427"/>
  <c r="I565" i="427"/>
  <c r="H565" i="427"/>
  <c r="Q564" i="427"/>
  <c r="P564" i="427"/>
  <c r="O564" i="427"/>
  <c r="N564" i="427"/>
  <c r="M564" i="427"/>
  <c r="L564" i="427"/>
  <c r="K564" i="427"/>
  <c r="J564" i="427"/>
  <c r="I564" i="427"/>
  <c r="H564" i="427"/>
  <c r="Q563" i="427"/>
  <c r="P563" i="427"/>
  <c r="O563" i="427"/>
  <c r="N563" i="427"/>
  <c r="M563" i="427"/>
  <c r="L563" i="427"/>
  <c r="K563" i="427"/>
  <c r="J563" i="427"/>
  <c r="I563" i="427"/>
  <c r="H563" i="427"/>
  <c r="Q562" i="427"/>
  <c r="P562" i="427"/>
  <c r="O562" i="427"/>
  <c r="N562" i="427"/>
  <c r="M562" i="427"/>
  <c r="L562" i="427"/>
  <c r="K562" i="427"/>
  <c r="J562" i="427"/>
  <c r="I562" i="427"/>
  <c r="H562" i="427"/>
  <c r="Q561" i="427"/>
  <c r="P561" i="427"/>
  <c r="O561" i="427"/>
  <c r="N561" i="427"/>
  <c r="M561" i="427"/>
  <c r="L561" i="427"/>
  <c r="K561" i="427"/>
  <c r="J561" i="427"/>
  <c r="I561" i="427"/>
  <c r="H561" i="427"/>
  <c r="Q560" i="427"/>
  <c r="P560" i="427"/>
  <c r="O560" i="427"/>
  <c r="N560" i="427"/>
  <c r="M560" i="427"/>
  <c r="L560" i="427"/>
  <c r="K560" i="427"/>
  <c r="J560" i="427"/>
  <c r="I560" i="427"/>
  <c r="H560" i="427"/>
  <c r="Q559" i="427"/>
  <c r="P559" i="427"/>
  <c r="O559" i="427"/>
  <c r="N559" i="427"/>
  <c r="M559" i="427"/>
  <c r="L559" i="427"/>
  <c r="K559" i="427"/>
  <c r="J559" i="427"/>
  <c r="I559" i="427"/>
  <c r="H559" i="427"/>
  <c r="Q558" i="427"/>
  <c r="P558" i="427"/>
  <c r="O558" i="427"/>
  <c r="N558" i="427"/>
  <c r="M558" i="427"/>
  <c r="L558" i="427"/>
  <c r="K558" i="427"/>
  <c r="J558" i="427"/>
  <c r="I558" i="427"/>
  <c r="H558" i="427"/>
  <c r="Q557" i="427"/>
  <c r="P557" i="427"/>
  <c r="O557" i="427"/>
  <c r="N557" i="427"/>
  <c r="M557" i="427"/>
  <c r="L557" i="427"/>
  <c r="K557" i="427"/>
  <c r="J557" i="427"/>
  <c r="I557" i="427"/>
  <c r="H557" i="427"/>
  <c r="Q556" i="427"/>
  <c r="P556" i="427"/>
  <c r="O556" i="427"/>
  <c r="N556" i="427"/>
  <c r="M556" i="427"/>
  <c r="L556" i="427"/>
  <c r="K556" i="427"/>
  <c r="J556" i="427"/>
  <c r="I556" i="427"/>
  <c r="H556" i="427"/>
  <c r="Q555" i="427"/>
  <c r="P555" i="427"/>
  <c r="O555" i="427"/>
  <c r="N555" i="427"/>
  <c r="M555" i="427"/>
  <c r="L555" i="427"/>
  <c r="K555" i="427"/>
  <c r="J555" i="427"/>
  <c r="I555" i="427"/>
  <c r="H555" i="427"/>
  <c r="Q554" i="427"/>
  <c r="P554" i="427"/>
  <c r="O554" i="427"/>
  <c r="N554" i="427"/>
  <c r="M554" i="427"/>
  <c r="L554" i="427"/>
  <c r="K554" i="427"/>
  <c r="J554" i="427"/>
  <c r="I554" i="427"/>
  <c r="H554" i="427"/>
  <c r="Q553" i="427"/>
  <c r="P553" i="427"/>
  <c r="O553" i="427"/>
  <c r="N553" i="427"/>
  <c r="M553" i="427"/>
  <c r="L553" i="427"/>
  <c r="K553" i="427"/>
  <c r="J553" i="427"/>
  <c r="I553" i="427"/>
  <c r="H553" i="427"/>
  <c r="Q552" i="427"/>
  <c r="P552" i="427"/>
  <c r="O552" i="427"/>
  <c r="N552" i="427"/>
  <c r="M552" i="427"/>
  <c r="M581" i="427" s="1"/>
  <c r="L552" i="427"/>
  <c r="K552" i="427"/>
  <c r="J552" i="427"/>
  <c r="I552" i="427"/>
  <c r="I581" i="427" s="1"/>
  <c r="I582" i="427" s="1"/>
  <c r="H552" i="427"/>
  <c r="Q551" i="427"/>
  <c r="P551" i="427"/>
  <c r="O551" i="427"/>
  <c r="N551" i="427"/>
  <c r="M551" i="427"/>
  <c r="L551" i="427"/>
  <c r="K551" i="427"/>
  <c r="J551" i="427"/>
  <c r="I551" i="427"/>
  <c r="H551" i="427"/>
  <c r="Q550" i="427"/>
  <c r="P550" i="427"/>
  <c r="O550" i="427"/>
  <c r="N550" i="427"/>
  <c r="N581" i="427"/>
  <c r="N582" i="427" s="1"/>
  <c r="N584" i="427" s="1"/>
  <c r="M550" i="427"/>
  <c r="L550" i="427"/>
  <c r="L581" i="427" s="1"/>
  <c r="K550" i="427"/>
  <c r="J550" i="427"/>
  <c r="I550" i="427"/>
  <c r="H550" i="427"/>
  <c r="H581" i="427" s="1"/>
  <c r="Q549" i="427"/>
  <c r="Q581" i="427" s="1"/>
  <c r="Q582" i="427" s="1"/>
  <c r="Q584" i="427" s="1"/>
  <c r="P549" i="427"/>
  <c r="P581" i="427" s="1"/>
  <c r="P582" i="427" s="1"/>
  <c r="P584" i="427" s="1"/>
  <c r="O549" i="427"/>
  <c r="O581" i="427" s="1"/>
  <c r="O582" i="427" s="1"/>
  <c r="O584" i="427" s="1"/>
  <c r="N549" i="427"/>
  <c r="M549" i="427"/>
  <c r="M582" i="427"/>
  <c r="M584" i="427" s="1"/>
  <c r="L549" i="427"/>
  <c r="L582" i="427"/>
  <c r="K549" i="427"/>
  <c r="J549" i="427"/>
  <c r="J581" i="427" s="1"/>
  <c r="J582" i="427" s="1"/>
  <c r="I549" i="427"/>
  <c r="H549" i="427"/>
  <c r="H582" i="427"/>
  <c r="B14" i="429"/>
  <c r="J14" i="429"/>
  <c r="K14" i="429"/>
  <c r="L14" i="429"/>
  <c r="B15" i="429"/>
  <c r="J15" i="429"/>
  <c r="K15" i="429"/>
  <c r="L15" i="429"/>
  <c r="B16" i="429"/>
  <c r="B17" i="429" s="1"/>
  <c r="B18" i="429" s="1"/>
  <c r="B19" i="429" s="1"/>
  <c r="B20" i="429" s="1"/>
  <c r="B21" i="429" s="1"/>
  <c r="B22" i="429" s="1"/>
  <c r="B23" i="429" s="1"/>
  <c r="B24" i="429" s="1"/>
  <c r="B25" i="429" s="1"/>
  <c r="B26" i="429" s="1"/>
  <c r="B27" i="429" s="1"/>
  <c r="B28" i="429" s="1"/>
  <c r="B29" i="429" s="1"/>
  <c r="B30" i="429" s="1"/>
  <c r="B31" i="429" s="1"/>
  <c r="B32" i="429" s="1"/>
  <c r="B33" i="429" s="1"/>
  <c r="B34" i="429" s="1"/>
  <c r="B35" i="429" s="1"/>
  <c r="B36" i="429" s="1"/>
  <c r="B37" i="429" s="1"/>
  <c r="B38" i="429" s="1"/>
  <c r="B39" i="429" s="1"/>
  <c r="B40" i="429" s="1"/>
  <c r="B41" i="429" s="1"/>
  <c r="B42" i="429" s="1"/>
  <c r="B43" i="429" s="1"/>
  <c r="B44" i="429" s="1"/>
  <c r="B45" i="429" s="1"/>
  <c r="B46" i="429" s="1"/>
  <c r="B47" i="429" s="1"/>
  <c r="B48" i="429" s="1"/>
  <c r="B49" i="429" s="1"/>
  <c r="B50" i="429" s="1"/>
  <c r="B51" i="429" s="1"/>
  <c r="B52" i="429" s="1"/>
  <c r="B53" i="429" s="1"/>
  <c r="B54" i="429" s="1"/>
  <c r="J16" i="429"/>
  <c r="K16" i="429"/>
  <c r="L16" i="429" s="1"/>
  <c r="J17" i="429"/>
  <c r="K17" i="429"/>
  <c r="L17" i="429" s="1"/>
  <c r="J18" i="429"/>
  <c r="K18" i="429"/>
  <c r="L18" i="429"/>
  <c r="J19" i="429"/>
  <c r="K19" i="429"/>
  <c r="L19" i="429"/>
  <c r="J20" i="429"/>
  <c r="K20" i="429"/>
  <c r="L20" i="429" s="1"/>
  <c r="J21" i="429"/>
  <c r="K21" i="429"/>
  <c r="L21" i="429" s="1"/>
  <c r="J22" i="429"/>
  <c r="K22" i="429"/>
  <c r="L22" i="429"/>
  <c r="J23" i="429"/>
  <c r="K23" i="429"/>
  <c r="L23" i="429"/>
  <c r="J24" i="429"/>
  <c r="K24" i="429"/>
  <c r="L24" i="429" s="1"/>
  <c r="J25" i="429"/>
  <c r="K25" i="429"/>
  <c r="L25" i="429" s="1"/>
  <c r="J26" i="429"/>
  <c r="K26" i="429"/>
  <c r="L26" i="429"/>
  <c r="J27" i="429"/>
  <c r="K27" i="429"/>
  <c r="L27" i="429"/>
  <c r="J28" i="429"/>
  <c r="K28" i="429"/>
  <c r="L28" i="429" s="1"/>
  <c r="J29" i="429"/>
  <c r="K29" i="429"/>
  <c r="L29" i="429" s="1"/>
  <c r="J30" i="429"/>
  <c r="K30" i="429"/>
  <c r="L30" i="429"/>
  <c r="J31" i="429"/>
  <c r="K31" i="429"/>
  <c r="L31" i="429"/>
  <c r="J32" i="429"/>
  <c r="K32" i="429"/>
  <c r="L32" i="429"/>
  <c r="J33" i="429"/>
  <c r="K33" i="429"/>
  <c r="L33" i="429" s="1"/>
  <c r="J34" i="429"/>
  <c r="K34" i="429"/>
  <c r="L34" i="429" s="1"/>
  <c r="J35" i="429"/>
  <c r="K35" i="429"/>
  <c r="L35" i="429"/>
  <c r="J36" i="429"/>
  <c r="K36" i="429"/>
  <c r="L36" i="429"/>
  <c r="J37" i="429"/>
  <c r="K37" i="429"/>
  <c r="L37" i="429" s="1"/>
  <c r="J38" i="429"/>
  <c r="K38" i="429"/>
  <c r="L38" i="429" s="1"/>
  <c r="J39" i="429"/>
  <c r="K39" i="429"/>
  <c r="L39" i="429"/>
  <c r="J40" i="429"/>
  <c r="K40" i="429"/>
  <c r="L40" i="429"/>
  <c r="J41" i="429"/>
  <c r="K41" i="429"/>
  <c r="L41" i="429" s="1"/>
  <c r="J42" i="429"/>
  <c r="K42" i="429"/>
  <c r="L42" i="429" s="1"/>
  <c r="J43" i="429"/>
  <c r="K43" i="429"/>
  <c r="L43" i="429"/>
  <c r="J44" i="429"/>
  <c r="K44" i="429"/>
  <c r="L44" i="429"/>
  <c r="J45" i="429"/>
  <c r="K45" i="429"/>
  <c r="L45" i="429" s="1"/>
  <c r="J46" i="429"/>
  <c r="K46" i="429"/>
  <c r="L46" i="429" s="1"/>
  <c r="J47" i="429"/>
  <c r="K47" i="429"/>
  <c r="L47" i="429"/>
  <c r="J48" i="429"/>
  <c r="K48" i="429"/>
  <c r="L48" i="429"/>
  <c r="J49" i="429"/>
  <c r="K49" i="429"/>
  <c r="L49" i="429" s="1"/>
  <c r="J50" i="429"/>
  <c r="K50" i="429"/>
  <c r="L50" i="429" s="1"/>
  <c r="J51" i="429"/>
  <c r="K51" i="429"/>
  <c r="L51" i="429"/>
  <c r="J52" i="429"/>
  <c r="K52" i="429"/>
  <c r="L52" i="429"/>
  <c r="J53" i="429"/>
  <c r="K53" i="429"/>
  <c r="L53" i="429" s="1"/>
  <c r="J54" i="429"/>
  <c r="L54" i="429"/>
  <c r="L61" i="429"/>
  <c r="E62" i="429"/>
  <c r="E64" i="429"/>
  <c r="E65" i="429"/>
  <c r="E66" i="429"/>
  <c r="J72" i="429"/>
  <c r="K72" i="429"/>
  <c r="B73" i="429"/>
  <c r="J73" i="429"/>
  <c r="K73" i="429"/>
  <c r="L73" i="429" s="1"/>
  <c r="B74" i="429"/>
  <c r="J74" i="429"/>
  <c r="K74" i="429"/>
  <c r="L74" i="429" s="1"/>
  <c r="B75" i="429"/>
  <c r="J75" i="429"/>
  <c r="K75" i="429"/>
  <c r="L75" i="429" s="1"/>
  <c r="B76" i="429"/>
  <c r="J76" i="429"/>
  <c r="K76" i="429"/>
  <c r="L76" i="429" s="1"/>
  <c r="B77" i="429"/>
  <c r="J77" i="429"/>
  <c r="K77" i="429"/>
  <c r="L77" i="429" s="1"/>
  <c r="B78" i="429"/>
  <c r="J78" i="429"/>
  <c r="K78" i="429"/>
  <c r="L78" i="429" s="1"/>
  <c r="B79" i="429"/>
  <c r="J79" i="429"/>
  <c r="K79" i="429"/>
  <c r="L79" i="429" s="1"/>
  <c r="B80" i="429"/>
  <c r="J80" i="429"/>
  <c r="K80" i="429"/>
  <c r="L80" i="429" s="1"/>
  <c r="B81" i="429"/>
  <c r="J81" i="429"/>
  <c r="K81" i="429"/>
  <c r="L81" i="429" s="1"/>
  <c r="B82" i="429"/>
  <c r="J82" i="429"/>
  <c r="K82" i="429"/>
  <c r="L82" i="429" s="1"/>
  <c r="B83" i="429"/>
  <c r="J83" i="429"/>
  <c r="K83" i="429"/>
  <c r="L83" i="429" s="1"/>
  <c r="B84" i="429"/>
  <c r="J84" i="429"/>
  <c r="K84" i="429"/>
  <c r="L84" i="429" s="1"/>
  <c r="B85" i="429"/>
  <c r="J85" i="429"/>
  <c r="K85" i="429"/>
  <c r="L85" i="429" s="1"/>
  <c r="B86" i="429"/>
  <c r="J86" i="429"/>
  <c r="K86" i="429"/>
  <c r="L86" i="429" s="1"/>
  <c r="B87" i="429"/>
  <c r="J87" i="429"/>
  <c r="K87" i="429"/>
  <c r="L87" i="429" s="1"/>
  <c r="B88" i="429"/>
  <c r="J88" i="429"/>
  <c r="K88" i="429"/>
  <c r="L88" i="429" s="1"/>
  <c r="B89" i="429"/>
  <c r="J89" i="429"/>
  <c r="K89" i="429"/>
  <c r="L89" i="429" s="1"/>
  <c r="B90" i="429"/>
  <c r="J90" i="429"/>
  <c r="K90" i="429"/>
  <c r="L90" i="429" s="1"/>
  <c r="B91" i="429"/>
  <c r="J91" i="429"/>
  <c r="K91" i="429"/>
  <c r="L91" i="429" s="1"/>
  <c r="B92" i="429"/>
  <c r="J92" i="429"/>
  <c r="K92" i="429"/>
  <c r="L92" i="429" s="1"/>
  <c r="B93" i="429"/>
  <c r="J93" i="429"/>
  <c r="K93" i="429"/>
  <c r="L93" i="429" s="1"/>
  <c r="B94" i="429"/>
  <c r="J94" i="429"/>
  <c r="K94" i="429"/>
  <c r="L94" i="429" s="1"/>
  <c r="B95" i="429"/>
  <c r="J95" i="429"/>
  <c r="K95" i="429"/>
  <c r="L95" i="429" s="1"/>
  <c r="B96" i="429"/>
  <c r="J96" i="429"/>
  <c r="K96" i="429"/>
  <c r="L96" i="429" s="1"/>
  <c r="B97" i="429"/>
  <c r="J97" i="429"/>
  <c r="K97" i="429"/>
  <c r="L97" i="429" s="1"/>
  <c r="B98" i="429"/>
  <c r="J98" i="429"/>
  <c r="K98" i="429"/>
  <c r="L98" i="429" s="1"/>
  <c r="B99" i="429"/>
  <c r="J99" i="429"/>
  <c r="K99" i="429"/>
  <c r="L99" i="429" s="1"/>
  <c r="B100" i="429"/>
  <c r="J100" i="429"/>
  <c r="K100" i="429"/>
  <c r="L100" i="429" s="1"/>
  <c r="B101" i="429"/>
  <c r="J101" i="429"/>
  <c r="K101" i="429"/>
  <c r="L101" i="429" s="1"/>
  <c r="B102" i="429"/>
  <c r="J102" i="429"/>
  <c r="K102" i="429"/>
  <c r="L102" i="429" s="1"/>
  <c r="B103" i="429"/>
  <c r="J103" i="429"/>
  <c r="K103" i="429"/>
  <c r="L103" i="429" s="1"/>
  <c r="B104" i="429"/>
  <c r="J104" i="429"/>
  <c r="K104" i="429"/>
  <c r="L104" i="429" s="1"/>
  <c r="B105" i="429"/>
  <c r="J105" i="429"/>
  <c r="K105" i="429"/>
  <c r="L105" i="429" s="1"/>
  <c r="B106" i="429"/>
  <c r="J106" i="429"/>
  <c r="K106" i="429"/>
  <c r="L106" i="429" s="1"/>
  <c r="B107" i="429"/>
  <c r="J107" i="429"/>
  <c r="K107" i="429"/>
  <c r="L107" i="429" s="1"/>
  <c r="B108" i="429"/>
  <c r="J108" i="429"/>
  <c r="K108" i="429"/>
  <c r="L108" i="429" s="1"/>
  <c r="B109" i="429"/>
  <c r="J109" i="429"/>
  <c r="K109" i="429"/>
  <c r="L109" i="429" s="1"/>
  <c r="B110" i="429"/>
  <c r="J110" i="429"/>
  <c r="K110" i="429"/>
  <c r="L110" i="429" s="1"/>
  <c r="B111" i="429"/>
  <c r="J111" i="429"/>
  <c r="K111" i="429"/>
  <c r="L111" i="429" s="1"/>
  <c r="L118" i="429"/>
  <c r="L175" i="429" s="1"/>
  <c r="L232" i="429" s="1"/>
  <c r="L289" i="429" s="1"/>
  <c r="L346" i="429" s="1"/>
  <c r="L403" i="429" s="1"/>
  <c r="L460" i="429" s="1"/>
  <c r="L517" i="429" s="1"/>
  <c r="B129" i="429"/>
  <c r="B130" i="429" s="1"/>
  <c r="B131" i="429" s="1"/>
  <c r="B132" i="429" s="1"/>
  <c r="B133" i="429" s="1"/>
  <c r="B134" i="429" s="1"/>
  <c r="B135" i="429" s="1"/>
  <c r="B136" i="429" s="1"/>
  <c r="B137" i="429" s="1"/>
  <c r="B138" i="429" s="1"/>
  <c r="B139" i="429" s="1"/>
  <c r="B140" i="429" s="1"/>
  <c r="B141" i="429" s="1"/>
  <c r="B142" i="429" s="1"/>
  <c r="B143" i="429" s="1"/>
  <c r="B144" i="429" s="1"/>
  <c r="B145" i="429" s="1"/>
  <c r="B146" i="429" s="1"/>
  <c r="B147" i="429" s="1"/>
  <c r="B148" i="429" s="1"/>
  <c r="B149" i="429" s="1"/>
  <c r="B150" i="429" s="1"/>
  <c r="B151" i="429" s="1"/>
  <c r="B152" i="429" s="1"/>
  <c r="B153" i="429" s="1"/>
  <c r="B154" i="429" s="1"/>
  <c r="B155" i="429" s="1"/>
  <c r="B156" i="429" s="1"/>
  <c r="B157" i="429" s="1"/>
  <c r="B158" i="429" s="1"/>
  <c r="B159" i="429" s="1"/>
  <c r="B160" i="429" s="1"/>
  <c r="B161" i="429" s="1"/>
  <c r="B162" i="429" s="1"/>
  <c r="B163" i="429" s="1"/>
  <c r="B164" i="429" s="1"/>
  <c r="B165" i="429" s="1"/>
  <c r="B166" i="429" s="1"/>
  <c r="B167" i="429" s="1"/>
  <c r="B168" i="429" s="1"/>
  <c r="J129" i="429"/>
  <c r="K129" i="429"/>
  <c r="K170" i="429" s="1"/>
  <c r="L170" i="429" s="1"/>
  <c r="L129" i="429"/>
  <c r="J130" i="429"/>
  <c r="K130" i="429"/>
  <c r="L130" i="429"/>
  <c r="J131" i="429"/>
  <c r="K131" i="429"/>
  <c r="L131" i="429"/>
  <c r="J132" i="429"/>
  <c r="K132" i="429"/>
  <c r="L132" i="429"/>
  <c r="J133" i="429"/>
  <c r="K133" i="429"/>
  <c r="L133" i="429"/>
  <c r="J134" i="429"/>
  <c r="K134" i="429"/>
  <c r="L134" i="429"/>
  <c r="J135" i="429"/>
  <c r="K135" i="429"/>
  <c r="L135" i="429"/>
  <c r="J136" i="429"/>
  <c r="K136" i="429"/>
  <c r="L136" i="429"/>
  <c r="J137" i="429"/>
  <c r="K137" i="429"/>
  <c r="L137" i="429"/>
  <c r="J138" i="429"/>
  <c r="K138" i="429"/>
  <c r="L138" i="429"/>
  <c r="J139" i="429"/>
  <c r="K139" i="429"/>
  <c r="L139" i="429"/>
  <c r="J140" i="429"/>
  <c r="K140" i="429"/>
  <c r="L140" i="429"/>
  <c r="J141" i="429"/>
  <c r="K141" i="429"/>
  <c r="L141" i="429"/>
  <c r="J142" i="429"/>
  <c r="K142" i="429"/>
  <c r="L142" i="429"/>
  <c r="J143" i="429"/>
  <c r="K143" i="429"/>
  <c r="L143" i="429"/>
  <c r="J144" i="429"/>
  <c r="K144" i="429"/>
  <c r="L144" i="429"/>
  <c r="J145" i="429"/>
  <c r="K145" i="429"/>
  <c r="L145" i="429"/>
  <c r="J146" i="429"/>
  <c r="K146" i="429"/>
  <c r="L146" i="429"/>
  <c r="J147" i="429"/>
  <c r="K147" i="429"/>
  <c r="L147" i="429"/>
  <c r="J148" i="429"/>
  <c r="K148" i="429"/>
  <c r="L148" i="429"/>
  <c r="J149" i="429"/>
  <c r="K149" i="429"/>
  <c r="L149" i="429"/>
  <c r="J150" i="429"/>
  <c r="K150" i="429"/>
  <c r="L150" i="429"/>
  <c r="J151" i="429"/>
  <c r="K151" i="429"/>
  <c r="L151" i="429"/>
  <c r="J152" i="429"/>
  <c r="K152" i="429"/>
  <c r="L152" i="429"/>
  <c r="J153" i="429"/>
  <c r="K153" i="429"/>
  <c r="L153" i="429"/>
  <c r="J154" i="429"/>
  <c r="K154" i="429"/>
  <c r="L154" i="429"/>
  <c r="J155" i="429"/>
  <c r="K155" i="429"/>
  <c r="L155" i="429"/>
  <c r="J156" i="429"/>
  <c r="K156" i="429"/>
  <c r="L156" i="429"/>
  <c r="J157" i="429"/>
  <c r="K157" i="429"/>
  <c r="L157" i="429"/>
  <c r="J158" i="429"/>
  <c r="K158" i="429"/>
  <c r="L158" i="429"/>
  <c r="J159" i="429"/>
  <c r="K159" i="429"/>
  <c r="L159" i="429"/>
  <c r="J160" i="429"/>
  <c r="K160" i="429"/>
  <c r="L160" i="429"/>
  <c r="J161" i="429"/>
  <c r="K161" i="429"/>
  <c r="L161" i="429"/>
  <c r="J162" i="429"/>
  <c r="K162" i="429"/>
  <c r="L162" i="429"/>
  <c r="J163" i="429"/>
  <c r="K163" i="429"/>
  <c r="L163" i="429"/>
  <c r="J164" i="429"/>
  <c r="K164" i="429"/>
  <c r="L164" i="429"/>
  <c r="J165" i="429"/>
  <c r="K165" i="429"/>
  <c r="L165" i="429"/>
  <c r="J166" i="429"/>
  <c r="K166" i="429"/>
  <c r="L166" i="429"/>
  <c r="J167" i="429"/>
  <c r="K167" i="429"/>
  <c r="L167" i="429"/>
  <c r="J168" i="429"/>
  <c r="K168" i="429"/>
  <c r="L168" i="429"/>
  <c r="J170" i="429"/>
  <c r="B186" i="429"/>
  <c r="B187" i="429" s="1"/>
  <c r="B188" i="429" s="1"/>
  <c r="B189" i="429" s="1"/>
  <c r="B190" i="429" s="1"/>
  <c r="B191" i="429" s="1"/>
  <c r="B192" i="429" s="1"/>
  <c r="B193" i="429" s="1"/>
  <c r="B194" i="429" s="1"/>
  <c r="B195" i="429" s="1"/>
  <c r="B196" i="429" s="1"/>
  <c r="B197" i="429" s="1"/>
  <c r="B198" i="429" s="1"/>
  <c r="B199" i="429" s="1"/>
  <c r="B200" i="429" s="1"/>
  <c r="B201" i="429" s="1"/>
  <c r="B202" i="429" s="1"/>
  <c r="B203" i="429" s="1"/>
  <c r="B204" i="429" s="1"/>
  <c r="B205" i="429" s="1"/>
  <c r="B206" i="429" s="1"/>
  <c r="B207" i="429" s="1"/>
  <c r="B208" i="429" s="1"/>
  <c r="B209" i="429" s="1"/>
  <c r="B210" i="429" s="1"/>
  <c r="B211" i="429" s="1"/>
  <c r="B212" i="429" s="1"/>
  <c r="B213" i="429" s="1"/>
  <c r="B214" i="429" s="1"/>
  <c r="B215" i="429" s="1"/>
  <c r="B216" i="429" s="1"/>
  <c r="B217" i="429" s="1"/>
  <c r="B218" i="429" s="1"/>
  <c r="B219" i="429" s="1"/>
  <c r="B220" i="429" s="1"/>
  <c r="B221" i="429" s="1"/>
  <c r="B222" i="429" s="1"/>
  <c r="B223" i="429" s="1"/>
  <c r="B224" i="429" s="1"/>
  <c r="B225" i="429" s="1"/>
  <c r="J186" i="429"/>
  <c r="K186" i="429"/>
  <c r="L186" i="429" s="1"/>
  <c r="J187" i="429"/>
  <c r="K187" i="429"/>
  <c r="L187" i="429" s="1"/>
  <c r="J188" i="429"/>
  <c r="K188" i="429"/>
  <c r="L188" i="429" s="1"/>
  <c r="J189" i="429"/>
  <c r="K189" i="429"/>
  <c r="L189" i="429" s="1"/>
  <c r="J190" i="429"/>
  <c r="K190" i="429"/>
  <c r="L190" i="429" s="1"/>
  <c r="J191" i="429"/>
  <c r="K191" i="429"/>
  <c r="L191" i="429" s="1"/>
  <c r="J192" i="429"/>
  <c r="K192" i="429"/>
  <c r="L192" i="429" s="1"/>
  <c r="J193" i="429"/>
  <c r="K193" i="429"/>
  <c r="L193" i="429" s="1"/>
  <c r="J194" i="429"/>
  <c r="K194" i="429"/>
  <c r="L194" i="429" s="1"/>
  <c r="J195" i="429"/>
  <c r="K195" i="429"/>
  <c r="L195" i="429" s="1"/>
  <c r="J196" i="429"/>
  <c r="K196" i="429"/>
  <c r="L196" i="429" s="1"/>
  <c r="J197" i="429"/>
  <c r="K197" i="429"/>
  <c r="L197" i="429" s="1"/>
  <c r="J198" i="429"/>
  <c r="K198" i="429"/>
  <c r="L198" i="429" s="1"/>
  <c r="J199" i="429"/>
  <c r="K199" i="429"/>
  <c r="L199" i="429" s="1"/>
  <c r="J200" i="429"/>
  <c r="K200" i="429"/>
  <c r="L200" i="429" s="1"/>
  <c r="J201" i="429"/>
  <c r="K201" i="429"/>
  <c r="L201" i="429" s="1"/>
  <c r="J202" i="429"/>
  <c r="K202" i="429"/>
  <c r="L202" i="429" s="1"/>
  <c r="J203" i="429"/>
  <c r="K203" i="429"/>
  <c r="L203" i="429" s="1"/>
  <c r="J204" i="429"/>
  <c r="K204" i="429"/>
  <c r="L204" i="429" s="1"/>
  <c r="J205" i="429"/>
  <c r="K205" i="429"/>
  <c r="L205" i="429" s="1"/>
  <c r="J206" i="429"/>
  <c r="K206" i="429"/>
  <c r="L206" i="429" s="1"/>
  <c r="J207" i="429"/>
  <c r="K207" i="429"/>
  <c r="L207" i="429" s="1"/>
  <c r="J208" i="429"/>
  <c r="K208" i="429"/>
  <c r="L208" i="429" s="1"/>
  <c r="J209" i="429"/>
  <c r="K209" i="429"/>
  <c r="L209" i="429" s="1"/>
  <c r="J210" i="429"/>
  <c r="K210" i="429"/>
  <c r="L210" i="429" s="1"/>
  <c r="J211" i="429"/>
  <c r="K211" i="429"/>
  <c r="L211" i="429" s="1"/>
  <c r="J212" i="429"/>
  <c r="K212" i="429"/>
  <c r="L212" i="429" s="1"/>
  <c r="J213" i="429"/>
  <c r="K213" i="429"/>
  <c r="L213" i="429" s="1"/>
  <c r="J214" i="429"/>
  <c r="K214" i="429"/>
  <c r="L214" i="429" s="1"/>
  <c r="J215" i="429"/>
  <c r="K215" i="429"/>
  <c r="L215" i="429" s="1"/>
  <c r="J216" i="429"/>
  <c r="K216" i="429"/>
  <c r="L216" i="429" s="1"/>
  <c r="J217" i="429"/>
  <c r="K217" i="429"/>
  <c r="L217" i="429" s="1"/>
  <c r="J218" i="429"/>
  <c r="K218" i="429"/>
  <c r="L218" i="429" s="1"/>
  <c r="J219" i="429"/>
  <c r="K219" i="429"/>
  <c r="L219" i="429" s="1"/>
  <c r="J220" i="429"/>
  <c r="K220" i="429"/>
  <c r="L220" i="429" s="1"/>
  <c r="J221" i="429"/>
  <c r="K221" i="429"/>
  <c r="L221" i="429" s="1"/>
  <c r="J222" i="429"/>
  <c r="K222" i="429"/>
  <c r="L222" i="429" s="1"/>
  <c r="J223" i="429"/>
  <c r="K223" i="429"/>
  <c r="L223" i="429" s="1"/>
  <c r="J224" i="429"/>
  <c r="K224" i="429"/>
  <c r="L224" i="429" s="1"/>
  <c r="J225" i="429"/>
  <c r="K225" i="429"/>
  <c r="L225" i="429" s="1"/>
  <c r="B243" i="429"/>
  <c r="B244" i="429" s="1"/>
  <c r="B245" i="429" s="1"/>
  <c r="B246" i="429" s="1"/>
  <c r="B247" i="429" s="1"/>
  <c r="B248" i="429" s="1"/>
  <c r="B249" i="429" s="1"/>
  <c r="B250" i="429" s="1"/>
  <c r="B251" i="429" s="1"/>
  <c r="B252" i="429" s="1"/>
  <c r="B253" i="429" s="1"/>
  <c r="B254" i="429" s="1"/>
  <c r="B255" i="429" s="1"/>
  <c r="B256" i="429" s="1"/>
  <c r="B257" i="429" s="1"/>
  <c r="B258" i="429" s="1"/>
  <c r="B259" i="429" s="1"/>
  <c r="B260" i="429" s="1"/>
  <c r="B261" i="429" s="1"/>
  <c r="B262" i="429" s="1"/>
  <c r="B263" i="429" s="1"/>
  <c r="B264" i="429" s="1"/>
  <c r="B265" i="429" s="1"/>
  <c r="B266" i="429" s="1"/>
  <c r="B267" i="429" s="1"/>
  <c r="B268" i="429" s="1"/>
  <c r="B269" i="429" s="1"/>
  <c r="B270" i="429" s="1"/>
  <c r="B271" i="429" s="1"/>
  <c r="B272" i="429" s="1"/>
  <c r="B273" i="429" s="1"/>
  <c r="B274" i="429" s="1"/>
  <c r="B275" i="429" s="1"/>
  <c r="B276" i="429" s="1"/>
  <c r="B277" i="429" s="1"/>
  <c r="B278" i="429" s="1"/>
  <c r="B279" i="429" s="1"/>
  <c r="B280" i="429" s="1"/>
  <c r="B281" i="429" s="1"/>
  <c r="B282" i="429" s="1"/>
  <c r="J243" i="429"/>
  <c r="J284" i="429" s="1"/>
  <c r="K243" i="429"/>
  <c r="L243" i="429"/>
  <c r="J244" i="429"/>
  <c r="K244" i="429"/>
  <c r="L244" i="429" s="1"/>
  <c r="J245" i="429"/>
  <c r="K245" i="429"/>
  <c r="L245" i="429" s="1"/>
  <c r="J246" i="429"/>
  <c r="K246" i="429"/>
  <c r="L246" i="429" s="1"/>
  <c r="J247" i="429"/>
  <c r="K247" i="429"/>
  <c r="L247" i="429" s="1"/>
  <c r="J248" i="429"/>
  <c r="K248" i="429"/>
  <c r="L248" i="429" s="1"/>
  <c r="J249" i="429"/>
  <c r="K249" i="429"/>
  <c r="L249" i="429" s="1"/>
  <c r="J250" i="429"/>
  <c r="K250" i="429"/>
  <c r="L250" i="429" s="1"/>
  <c r="J251" i="429"/>
  <c r="K251" i="429"/>
  <c r="L251" i="429" s="1"/>
  <c r="J252" i="429"/>
  <c r="K252" i="429"/>
  <c r="L252" i="429" s="1"/>
  <c r="J253" i="429"/>
  <c r="K253" i="429"/>
  <c r="L253" i="429" s="1"/>
  <c r="J254" i="429"/>
  <c r="K254" i="429"/>
  <c r="L254" i="429" s="1"/>
  <c r="J255" i="429"/>
  <c r="K255" i="429"/>
  <c r="L255" i="429" s="1"/>
  <c r="J256" i="429"/>
  <c r="K256" i="429"/>
  <c r="L256" i="429" s="1"/>
  <c r="J257" i="429"/>
  <c r="K257" i="429"/>
  <c r="L257" i="429" s="1"/>
  <c r="J258" i="429"/>
  <c r="K258" i="429"/>
  <c r="L258" i="429" s="1"/>
  <c r="J259" i="429"/>
  <c r="K259" i="429"/>
  <c r="L259" i="429" s="1"/>
  <c r="J260" i="429"/>
  <c r="K260" i="429"/>
  <c r="L260" i="429" s="1"/>
  <c r="J261" i="429"/>
  <c r="K261" i="429"/>
  <c r="L261" i="429" s="1"/>
  <c r="J262" i="429"/>
  <c r="K262" i="429"/>
  <c r="L262" i="429" s="1"/>
  <c r="J263" i="429"/>
  <c r="K263" i="429"/>
  <c r="L263" i="429" s="1"/>
  <c r="J264" i="429"/>
  <c r="K264" i="429"/>
  <c r="L264" i="429" s="1"/>
  <c r="J265" i="429"/>
  <c r="K265" i="429"/>
  <c r="L265" i="429" s="1"/>
  <c r="J266" i="429"/>
  <c r="K266" i="429"/>
  <c r="L266" i="429" s="1"/>
  <c r="J267" i="429"/>
  <c r="K267" i="429"/>
  <c r="L267" i="429" s="1"/>
  <c r="J268" i="429"/>
  <c r="K268" i="429"/>
  <c r="L268" i="429" s="1"/>
  <c r="J269" i="429"/>
  <c r="K269" i="429"/>
  <c r="L269" i="429" s="1"/>
  <c r="J270" i="429"/>
  <c r="K270" i="429"/>
  <c r="L270" i="429" s="1"/>
  <c r="J271" i="429"/>
  <c r="K271" i="429"/>
  <c r="L271" i="429" s="1"/>
  <c r="J272" i="429"/>
  <c r="K272" i="429"/>
  <c r="L272" i="429" s="1"/>
  <c r="J273" i="429"/>
  <c r="K273" i="429"/>
  <c r="L273" i="429" s="1"/>
  <c r="J274" i="429"/>
  <c r="K274" i="429"/>
  <c r="L274" i="429" s="1"/>
  <c r="J275" i="429"/>
  <c r="K275" i="429"/>
  <c r="L275" i="429" s="1"/>
  <c r="J276" i="429"/>
  <c r="K276" i="429"/>
  <c r="L276" i="429" s="1"/>
  <c r="J277" i="429"/>
  <c r="K277" i="429"/>
  <c r="L277" i="429" s="1"/>
  <c r="J278" i="429"/>
  <c r="K278" i="429"/>
  <c r="L278" i="429" s="1"/>
  <c r="J279" i="429"/>
  <c r="K279" i="429"/>
  <c r="L279" i="429" s="1"/>
  <c r="J280" i="429"/>
  <c r="K280" i="429"/>
  <c r="L280" i="429" s="1"/>
  <c r="J281" i="429"/>
  <c r="K281" i="429"/>
  <c r="L281" i="429" s="1"/>
  <c r="J282" i="429"/>
  <c r="K282" i="429"/>
  <c r="L282" i="429" s="1"/>
  <c r="B300" i="429"/>
  <c r="J300" i="429"/>
  <c r="K300" i="429"/>
  <c r="L300" i="429"/>
  <c r="B301" i="429"/>
  <c r="J301" i="429"/>
  <c r="K301" i="429"/>
  <c r="L301" i="429"/>
  <c r="B302" i="429"/>
  <c r="J302" i="429"/>
  <c r="K302" i="429"/>
  <c r="L302" i="429"/>
  <c r="B303" i="429"/>
  <c r="J303" i="429"/>
  <c r="K303" i="429"/>
  <c r="L303" i="429"/>
  <c r="B304" i="429"/>
  <c r="J304" i="429"/>
  <c r="K304" i="429"/>
  <c r="L304" i="429"/>
  <c r="B305" i="429"/>
  <c r="J305" i="429"/>
  <c r="K305" i="429"/>
  <c r="L305" i="429"/>
  <c r="B306" i="429"/>
  <c r="J306" i="429"/>
  <c r="K306" i="429"/>
  <c r="L306" i="429"/>
  <c r="B307" i="429"/>
  <c r="J307" i="429"/>
  <c r="K307" i="429"/>
  <c r="L307" i="429"/>
  <c r="B308" i="429"/>
  <c r="J308" i="429"/>
  <c r="K308" i="429"/>
  <c r="L308" i="429"/>
  <c r="B309" i="429"/>
  <c r="J309" i="429"/>
  <c r="K309" i="429"/>
  <c r="L309" i="429"/>
  <c r="B310" i="429"/>
  <c r="J310" i="429"/>
  <c r="K310" i="429"/>
  <c r="L310" i="429"/>
  <c r="B311" i="429"/>
  <c r="J311" i="429"/>
  <c r="K311" i="429"/>
  <c r="L311" i="429"/>
  <c r="B312" i="429"/>
  <c r="J312" i="429"/>
  <c r="K312" i="429"/>
  <c r="L312" i="429"/>
  <c r="B313" i="429"/>
  <c r="J313" i="429"/>
  <c r="K313" i="429"/>
  <c r="L313" i="429"/>
  <c r="B314" i="429"/>
  <c r="J314" i="429"/>
  <c r="K314" i="429"/>
  <c r="L314" i="429"/>
  <c r="B315" i="429"/>
  <c r="J315" i="429"/>
  <c r="K315" i="429"/>
  <c r="L315" i="429"/>
  <c r="B316" i="429"/>
  <c r="J316" i="429"/>
  <c r="K316" i="429"/>
  <c r="L316" i="429"/>
  <c r="B317" i="429"/>
  <c r="J317" i="429"/>
  <c r="K317" i="429"/>
  <c r="L317" i="429"/>
  <c r="B318" i="429"/>
  <c r="J318" i="429"/>
  <c r="K318" i="429"/>
  <c r="L318" i="429"/>
  <c r="B319" i="429"/>
  <c r="J319" i="429"/>
  <c r="K319" i="429"/>
  <c r="L319" i="429"/>
  <c r="B320" i="429"/>
  <c r="J320" i="429"/>
  <c r="K320" i="429"/>
  <c r="L320" i="429"/>
  <c r="B321" i="429"/>
  <c r="J321" i="429"/>
  <c r="K321" i="429"/>
  <c r="L321" i="429"/>
  <c r="B322" i="429"/>
  <c r="J322" i="429"/>
  <c r="K322" i="429"/>
  <c r="L322" i="429"/>
  <c r="B323" i="429"/>
  <c r="J323" i="429"/>
  <c r="K323" i="429"/>
  <c r="L323" i="429"/>
  <c r="B324" i="429"/>
  <c r="J324" i="429"/>
  <c r="K324" i="429"/>
  <c r="L324" i="429"/>
  <c r="B325" i="429"/>
  <c r="J325" i="429"/>
  <c r="K325" i="429"/>
  <c r="L325" i="429"/>
  <c r="B326" i="429"/>
  <c r="J326" i="429"/>
  <c r="K326" i="429"/>
  <c r="L326" i="429"/>
  <c r="B327" i="429"/>
  <c r="J327" i="429"/>
  <c r="K327" i="429"/>
  <c r="L327" i="429"/>
  <c r="B328" i="429"/>
  <c r="J328" i="429"/>
  <c r="K328" i="429"/>
  <c r="L328" i="429"/>
  <c r="B329" i="429"/>
  <c r="J329" i="429"/>
  <c r="K329" i="429"/>
  <c r="L329" i="429"/>
  <c r="B330" i="429"/>
  <c r="J330" i="429"/>
  <c r="K330" i="429"/>
  <c r="L330" i="429"/>
  <c r="B331" i="429"/>
  <c r="J331" i="429"/>
  <c r="K331" i="429"/>
  <c r="L331" i="429"/>
  <c r="B332" i="429"/>
  <c r="J332" i="429"/>
  <c r="K332" i="429"/>
  <c r="L332" i="429"/>
  <c r="B333" i="429"/>
  <c r="J333" i="429"/>
  <c r="K333" i="429"/>
  <c r="L333" i="429"/>
  <c r="B334" i="429"/>
  <c r="J334" i="429"/>
  <c r="K334" i="429"/>
  <c r="L334" i="429"/>
  <c r="B335" i="429"/>
  <c r="J335" i="429"/>
  <c r="K335" i="429"/>
  <c r="L335" i="429"/>
  <c r="B336" i="429"/>
  <c r="J336" i="429"/>
  <c r="K336" i="429"/>
  <c r="L336" i="429"/>
  <c r="B337" i="429"/>
  <c r="J337" i="429"/>
  <c r="K337" i="429"/>
  <c r="L337" i="429"/>
  <c r="B338" i="429"/>
  <c r="J338" i="429"/>
  <c r="K338" i="429"/>
  <c r="L338" i="429"/>
  <c r="B339" i="429"/>
  <c r="J339" i="429"/>
  <c r="K339" i="429"/>
  <c r="L339" i="429"/>
  <c r="K341" i="429"/>
  <c r="B357" i="429"/>
  <c r="J357" i="429"/>
  <c r="K357" i="429"/>
  <c r="L357" i="429"/>
  <c r="B358" i="429"/>
  <c r="J358" i="429"/>
  <c r="K358" i="429"/>
  <c r="L358" i="429"/>
  <c r="B359" i="429"/>
  <c r="J359" i="429"/>
  <c r="K359" i="429"/>
  <c r="L359" i="429"/>
  <c r="B360" i="429"/>
  <c r="J360" i="429"/>
  <c r="K360" i="429"/>
  <c r="L360" i="429"/>
  <c r="B361" i="429"/>
  <c r="J361" i="429"/>
  <c r="K361" i="429"/>
  <c r="L361" i="429"/>
  <c r="B362" i="429"/>
  <c r="J362" i="429"/>
  <c r="K362" i="429"/>
  <c r="L362" i="429"/>
  <c r="B363" i="429"/>
  <c r="J363" i="429"/>
  <c r="K363" i="429"/>
  <c r="L363" i="429"/>
  <c r="B364" i="429"/>
  <c r="J364" i="429"/>
  <c r="K364" i="429"/>
  <c r="L364" i="429"/>
  <c r="B365" i="429"/>
  <c r="J365" i="429"/>
  <c r="K365" i="429"/>
  <c r="L365" i="429"/>
  <c r="B366" i="429"/>
  <c r="J366" i="429"/>
  <c r="K366" i="429"/>
  <c r="L366" i="429"/>
  <c r="B367" i="429"/>
  <c r="J367" i="429"/>
  <c r="K367" i="429"/>
  <c r="L367" i="429"/>
  <c r="B368" i="429"/>
  <c r="J368" i="429"/>
  <c r="K368" i="429"/>
  <c r="L368" i="429"/>
  <c r="B369" i="429"/>
  <c r="J369" i="429"/>
  <c r="K369" i="429"/>
  <c r="B370" i="429"/>
  <c r="J370" i="429"/>
  <c r="K370" i="429"/>
  <c r="L370" i="429" s="1"/>
  <c r="B371" i="429"/>
  <c r="B372" i="429" s="1"/>
  <c r="B373" i="429" s="1"/>
  <c r="B374" i="429" s="1"/>
  <c r="B375" i="429" s="1"/>
  <c r="B376" i="429" s="1"/>
  <c r="B377" i="429" s="1"/>
  <c r="B378" i="429" s="1"/>
  <c r="B379" i="429" s="1"/>
  <c r="B380" i="429" s="1"/>
  <c r="B381" i="429" s="1"/>
  <c r="B382" i="429" s="1"/>
  <c r="B383" i="429" s="1"/>
  <c r="B384" i="429" s="1"/>
  <c r="B385" i="429" s="1"/>
  <c r="B386" i="429" s="1"/>
  <c r="B387" i="429" s="1"/>
  <c r="B388" i="429" s="1"/>
  <c r="B389" i="429" s="1"/>
  <c r="B390" i="429" s="1"/>
  <c r="B391" i="429" s="1"/>
  <c r="B392" i="429" s="1"/>
  <c r="B393" i="429" s="1"/>
  <c r="B394" i="429" s="1"/>
  <c r="B395" i="429" s="1"/>
  <c r="B396" i="429" s="1"/>
  <c r="J371" i="429"/>
  <c r="K371" i="429"/>
  <c r="L371" i="429" s="1"/>
  <c r="J372" i="429"/>
  <c r="K372" i="429"/>
  <c r="L372" i="429" s="1"/>
  <c r="J373" i="429"/>
  <c r="K373" i="429"/>
  <c r="L373" i="429" s="1"/>
  <c r="J374" i="429"/>
  <c r="K374" i="429"/>
  <c r="L374" i="429" s="1"/>
  <c r="J375" i="429"/>
  <c r="K375" i="429"/>
  <c r="L375" i="429" s="1"/>
  <c r="J376" i="429"/>
  <c r="K376" i="429"/>
  <c r="L376" i="429" s="1"/>
  <c r="J377" i="429"/>
  <c r="K377" i="429"/>
  <c r="L377" i="429" s="1"/>
  <c r="J378" i="429"/>
  <c r="K378" i="429"/>
  <c r="L378" i="429" s="1"/>
  <c r="J379" i="429"/>
  <c r="K379" i="429"/>
  <c r="L379" i="429" s="1"/>
  <c r="J380" i="429"/>
  <c r="K380" i="429"/>
  <c r="L380" i="429" s="1"/>
  <c r="J381" i="429"/>
  <c r="K381" i="429"/>
  <c r="L381" i="429" s="1"/>
  <c r="J382" i="429"/>
  <c r="K382" i="429"/>
  <c r="L382" i="429" s="1"/>
  <c r="J383" i="429"/>
  <c r="K383" i="429"/>
  <c r="L383" i="429" s="1"/>
  <c r="J384" i="429"/>
  <c r="K384" i="429"/>
  <c r="L384" i="429" s="1"/>
  <c r="J385" i="429"/>
  <c r="K385" i="429"/>
  <c r="L385" i="429" s="1"/>
  <c r="J386" i="429"/>
  <c r="K386" i="429"/>
  <c r="L386" i="429" s="1"/>
  <c r="J387" i="429"/>
  <c r="K387" i="429"/>
  <c r="L387" i="429" s="1"/>
  <c r="J388" i="429"/>
  <c r="K388" i="429"/>
  <c r="L388" i="429" s="1"/>
  <c r="J389" i="429"/>
  <c r="K389" i="429"/>
  <c r="L389" i="429" s="1"/>
  <c r="J390" i="429"/>
  <c r="K390" i="429"/>
  <c r="L390" i="429" s="1"/>
  <c r="J391" i="429"/>
  <c r="K391" i="429"/>
  <c r="L391" i="429" s="1"/>
  <c r="J392" i="429"/>
  <c r="K392" i="429"/>
  <c r="L392" i="429" s="1"/>
  <c r="J393" i="429"/>
  <c r="K393" i="429"/>
  <c r="L393" i="429" s="1"/>
  <c r="J394" i="429"/>
  <c r="K394" i="429"/>
  <c r="L394" i="429" s="1"/>
  <c r="J395" i="429"/>
  <c r="K395" i="429"/>
  <c r="L395" i="429" s="1"/>
  <c r="J396" i="429"/>
  <c r="K396" i="429"/>
  <c r="L396" i="429" s="1"/>
  <c r="B414" i="429"/>
  <c r="J414" i="429"/>
  <c r="K414" i="429"/>
  <c r="L414" i="429"/>
  <c r="B415" i="429"/>
  <c r="J415" i="429"/>
  <c r="K415" i="429"/>
  <c r="L415" i="429"/>
  <c r="B416" i="429"/>
  <c r="J416" i="429"/>
  <c r="K416" i="429"/>
  <c r="L416" i="429"/>
  <c r="B417" i="429"/>
  <c r="J417" i="429"/>
  <c r="K417" i="429"/>
  <c r="L417" i="429"/>
  <c r="B418" i="429"/>
  <c r="J418" i="429"/>
  <c r="K418" i="429"/>
  <c r="L418" i="429"/>
  <c r="B419" i="429"/>
  <c r="J419" i="429"/>
  <c r="K419" i="429"/>
  <c r="L419" i="429"/>
  <c r="B420" i="429"/>
  <c r="J420" i="429"/>
  <c r="K420" i="429"/>
  <c r="L420" i="429"/>
  <c r="B421" i="429"/>
  <c r="J421" i="429"/>
  <c r="K421" i="429"/>
  <c r="L421" i="429"/>
  <c r="B422" i="429"/>
  <c r="J422" i="429"/>
  <c r="K422" i="429"/>
  <c r="L422" i="429"/>
  <c r="B423" i="429"/>
  <c r="J423" i="429"/>
  <c r="K423" i="429"/>
  <c r="L423" i="429"/>
  <c r="B424" i="429"/>
  <c r="J424" i="429"/>
  <c r="K424" i="429"/>
  <c r="L424" i="429"/>
  <c r="B425" i="429"/>
  <c r="J425" i="429"/>
  <c r="K425" i="429"/>
  <c r="L425" i="429"/>
  <c r="B426" i="429"/>
  <c r="J426" i="429"/>
  <c r="K426" i="429"/>
  <c r="L426" i="429"/>
  <c r="B427" i="429"/>
  <c r="J427" i="429"/>
  <c r="K427" i="429"/>
  <c r="L427" i="429"/>
  <c r="B428" i="429"/>
  <c r="J428" i="429"/>
  <c r="K428" i="429"/>
  <c r="L428" i="429"/>
  <c r="B429" i="429"/>
  <c r="J429" i="429"/>
  <c r="K429" i="429"/>
  <c r="L429" i="429"/>
  <c r="B430" i="429"/>
  <c r="J430" i="429"/>
  <c r="K430" i="429"/>
  <c r="L430" i="429"/>
  <c r="B431" i="429"/>
  <c r="J431" i="429"/>
  <c r="K431" i="429"/>
  <c r="L431" i="429"/>
  <c r="B432" i="429"/>
  <c r="J432" i="429"/>
  <c r="K432" i="429"/>
  <c r="L432" i="429"/>
  <c r="B433" i="429"/>
  <c r="J433" i="429"/>
  <c r="K433" i="429"/>
  <c r="L433" i="429"/>
  <c r="B434" i="429"/>
  <c r="J434" i="429"/>
  <c r="K434" i="429"/>
  <c r="L434" i="429"/>
  <c r="B435" i="429"/>
  <c r="J435" i="429"/>
  <c r="K435" i="429"/>
  <c r="L435" i="429"/>
  <c r="B436" i="429"/>
  <c r="J436" i="429"/>
  <c r="K436" i="429"/>
  <c r="L436" i="429"/>
  <c r="B437" i="429"/>
  <c r="J437" i="429"/>
  <c r="K437" i="429"/>
  <c r="L437" i="429"/>
  <c r="B438" i="429"/>
  <c r="J438" i="429"/>
  <c r="K438" i="429"/>
  <c r="L438" i="429"/>
  <c r="B439" i="429"/>
  <c r="J439" i="429"/>
  <c r="K439" i="429"/>
  <c r="L439" i="429"/>
  <c r="B440" i="429"/>
  <c r="J440" i="429"/>
  <c r="K440" i="429"/>
  <c r="L440" i="429"/>
  <c r="B441" i="429"/>
  <c r="J441" i="429"/>
  <c r="K441" i="429"/>
  <c r="L441" i="429"/>
  <c r="B442" i="429"/>
  <c r="J442" i="429"/>
  <c r="K442" i="429"/>
  <c r="L442" i="429"/>
  <c r="B443" i="429"/>
  <c r="J443" i="429"/>
  <c r="K443" i="429"/>
  <c r="L443" i="429"/>
  <c r="B444" i="429"/>
  <c r="J444" i="429"/>
  <c r="K444" i="429"/>
  <c r="L444" i="429"/>
  <c r="B445" i="429"/>
  <c r="J445" i="429"/>
  <c r="K445" i="429"/>
  <c r="L445" i="429"/>
  <c r="B446" i="429"/>
  <c r="J446" i="429"/>
  <c r="K446" i="429"/>
  <c r="L446" i="429"/>
  <c r="B447" i="429"/>
  <c r="J447" i="429"/>
  <c r="K447" i="429"/>
  <c r="L447" i="429"/>
  <c r="B448" i="429"/>
  <c r="J448" i="429"/>
  <c r="K448" i="429"/>
  <c r="L448" i="429"/>
  <c r="B449" i="429"/>
  <c r="J449" i="429"/>
  <c r="K449" i="429"/>
  <c r="L449" i="429"/>
  <c r="B450" i="429"/>
  <c r="J450" i="429"/>
  <c r="K450" i="429"/>
  <c r="L450" i="429"/>
  <c r="B451" i="429"/>
  <c r="J451" i="429"/>
  <c r="K451" i="429"/>
  <c r="L451" i="429"/>
  <c r="B452" i="429"/>
  <c r="J452" i="429"/>
  <c r="K452" i="429"/>
  <c r="L452" i="429"/>
  <c r="B453" i="429"/>
  <c r="J453" i="429"/>
  <c r="K453" i="429"/>
  <c r="L453" i="429"/>
  <c r="K455" i="429"/>
  <c r="B471" i="429"/>
  <c r="J471" i="429"/>
  <c r="J512" i="429" s="1"/>
  <c r="K471" i="429"/>
  <c r="B472" i="429"/>
  <c r="J472" i="429"/>
  <c r="K472" i="429"/>
  <c r="L472" i="429" s="1"/>
  <c r="B473" i="429"/>
  <c r="J473" i="429"/>
  <c r="K473" i="429"/>
  <c r="L473" i="429" s="1"/>
  <c r="B474" i="429"/>
  <c r="J474" i="429"/>
  <c r="K474" i="429"/>
  <c r="L474" i="429" s="1"/>
  <c r="B475" i="429"/>
  <c r="J475" i="429"/>
  <c r="K475" i="429"/>
  <c r="L475" i="429" s="1"/>
  <c r="B476" i="429"/>
  <c r="J476" i="429"/>
  <c r="K476" i="429"/>
  <c r="L476" i="429" s="1"/>
  <c r="B477" i="429"/>
  <c r="J477" i="429"/>
  <c r="K477" i="429"/>
  <c r="L477" i="429" s="1"/>
  <c r="B478" i="429"/>
  <c r="J478" i="429"/>
  <c r="K478" i="429"/>
  <c r="L478" i="429" s="1"/>
  <c r="B479" i="429"/>
  <c r="J479" i="429"/>
  <c r="K479" i="429"/>
  <c r="L479" i="429" s="1"/>
  <c r="B480" i="429"/>
  <c r="J480" i="429"/>
  <c r="K480" i="429"/>
  <c r="L480" i="429" s="1"/>
  <c r="B481" i="429"/>
  <c r="J481" i="429"/>
  <c r="K481" i="429"/>
  <c r="L481" i="429" s="1"/>
  <c r="B482" i="429"/>
  <c r="J482" i="429"/>
  <c r="K482" i="429"/>
  <c r="L482" i="429" s="1"/>
  <c r="B483" i="429"/>
  <c r="J483" i="429"/>
  <c r="K483" i="429"/>
  <c r="L483" i="429" s="1"/>
  <c r="B484" i="429"/>
  <c r="J484" i="429"/>
  <c r="K484" i="429"/>
  <c r="L484" i="429" s="1"/>
  <c r="B485" i="429"/>
  <c r="J485" i="429"/>
  <c r="K485" i="429"/>
  <c r="L485" i="429" s="1"/>
  <c r="B486" i="429"/>
  <c r="J486" i="429"/>
  <c r="K486" i="429"/>
  <c r="L486" i="429" s="1"/>
  <c r="B487" i="429"/>
  <c r="J487" i="429"/>
  <c r="K487" i="429"/>
  <c r="L487" i="429" s="1"/>
  <c r="B488" i="429"/>
  <c r="J488" i="429"/>
  <c r="K488" i="429"/>
  <c r="L488" i="429" s="1"/>
  <c r="B489" i="429"/>
  <c r="J489" i="429"/>
  <c r="K489" i="429"/>
  <c r="L489" i="429" s="1"/>
  <c r="B490" i="429"/>
  <c r="J490" i="429"/>
  <c r="K490" i="429"/>
  <c r="L490" i="429" s="1"/>
  <c r="B491" i="429"/>
  <c r="J491" i="429"/>
  <c r="K491" i="429"/>
  <c r="L491" i="429" s="1"/>
  <c r="B492" i="429"/>
  <c r="J492" i="429"/>
  <c r="K492" i="429"/>
  <c r="L492" i="429" s="1"/>
  <c r="B493" i="429"/>
  <c r="J493" i="429"/>
  <c r="K493" i="429"/>
  <c r="L493" i="429" s="1"/>
  <c r="B494" i="429"/>
  <c r="J494" i="429"/>
  <c r="K494" i="429"/>
  <c r="L494" i="429" s="1"/>
  <c r="B495" i="429"/>
  <c r="J495" i="429"/>
  <c r="K495" i="429"/>
  <c r="L495" i="429" s="1"/>
  <c r="B496" i="429"/>
  <c r="J496" i="429"/>
  <c r="K496" i="429"/>
  <c r="L496" i="429" s="1"/>
  <c r="B497" i="429"/>
  <c r="J497" i="429"/>
  <c r="K497" i="429"/>
  <c r="L497" i="429" s="1"/>
  <c r="B498" i="429"/>
  <c r="J498" i="429"/>
  <c r="K498" i="429"/>
  <c r="L498" i="429" s="1"/>
  <c r="B499" i="429"/>
  <c r="J499" i="429"/>
  <c r="K499" i="429"/>
  <c r="L499" i="429" s="1"/>
  <c r="B500" i="429"/>
  <c r="J500" i="429"/>
  <c r="K500" i="429"/>
  <c r="L500" i="429" s="1"/>
  <c r="B501" i="429"/>
  <c r="J501" i="429"/>
  <c r="K501" i="429"/>
  <c r="L501" i="429" s="1"/>
  <c r="B502" i="429"/>
  <c r="J502" i="429"/>
  <c r="K502" i="429"/>
  <c r="L502" i="429" s="1"/>
  <c r="B503" i="429"/>
  <c r="J503" i="429"/>
  <c r="K503" i="429"/>
  <c r="L503" i="429" s="1"/>
  <c r="B504" i="429"/>
  <c r="J504" i="429"/>
  <c r="K504" i="429"/>
  <c r="L504" i="429" s="1"/>
  <c r="B505" i="429"/>
  <c r="J505" i="429"/>
  <c r="K505" i="429"/>
  <c r="L505" i="429" s="1"/>
  <c r="B506" i="429"/>
  <c r="J506" i="429"/>
  <c r="K506" i="429"/>
  <c r="L506" i="429" s="1"/>
  <c r="B507" i="429"/>
  <c r="J507" i="429"/>
  <c r="K507" i="429"/>
  <c r="L507" i="429" s="1"/>
  <c r="B508" i="429"/>
  <c r="J508" i="429"/>
  <c r="K508" i="429"/>
  <c r="L508" i="429" s="1"/>
  <c r="B509" i="429"/>
  <c r="J509" i="429"/>
  <c r="K509" i="429"/>
  <c r="L509" i="429" s="1"/>
  <c r="B510" i="429"/>
  <c r="J510" i="429"/>
  <c r="K510" i="429"/>
  <c r="L510" i="429" s="1"/>
  <c r="B528" i="429"/>
  <c r="J528" i="429"/>
  <c r="J569" i="429" s="1"/>
  <c r="K528" i="429"/>
  <c r="L528" i="429" s="1"/>
  <c r="B529" i="429"/>
  <c r="B530" i="429" s="1"/>
  <c r="B531" i="429" s="1"/>
  <c r="B532" i="429" s="1"/>
  <c r="B533" i="429" s="1"/>
  <c r="B534" i="429" s="1"/>
  <c r="B535" i="429" s="1"/>
  <c r="B536" i="429" s="1"/>
  <c r="B537" i="429" s="1"/>
  <c r="B538" i="429" s="1"/>
  <c r="B539" i="429" s="1"/>
  <c r="B540" i="429" s="1"/>
  <c r="B541" i="429" s="1"/>
  <c r="B542" i="429" s="1"/>
  <c r="B543" i="429" s="1"/>
  <c r="B544" i="429" s="1"/>
  <c r="B545" i="429" s="1"/>
  <c r="B546" i="429" s="1"/>
  <c r="B547" i="429" s="1"/>
  <c r="B548" i="429" s="1"/>
  <c r="B549" i="429" s="1"/>
  <c r="B550" i="429" s="1"/>
  <c r="B551" i="429" s="1"/>
  <c r="B552" i="429" s="1"/>
  <c r="B553" i="429" s="1"/>
  <c r="B554" i="429" s="1"/>
  <c r="B555" i="429" s="1"/>
  <c r="B556" i="429" s="1"/>
  <c r="B557" i="429" s="1"/>
  <c r="B558" i="429" s="1"/>
  <c r="B559" i="429" s="1"/>
  <c r="B560" i="429" s="1"/>
  <c r="B561" i="429" s="1"/>
  <c r="B562" i="429" s="1"/>
  <c r="B563" i="429" s="1"/>
  <c r="B564" i="429" s="1"/>
  <c r="B565" i="429" s="1"/>
  <c r="B566" i="429" s="1"/>
  <c r="B567" i="429" s="1"/>
  <c r="J529" i="429"/>
  <c r="K529" i="429"/>
  <c r="L529" i="429" s="1"/>
  <c r="J530" i="429"/>
  <c r="K530" i="429"/>
  <c r="L530" i="429" s="1"/>
  <c r="J531" i="429"/>
  <c r="K531" i="429"/>
  <c r="L531" i="429" s="1"/>
  <c r="J532" i="429"/>
  <c r="K532" i="429"/>
  <c r="L532" i="429" s="1"/>
  <c r="J533" i="429"/>
  <c r="K533" i="429"/>
  <c r="L533" i="429" s="1"/>
  <c r="J534" i="429"/>
  <c r="K534" i="429"/>
  <c r="L534" i="429" s="1"/>
  <c r="J535" i="429"/>
  <c r="K535" i="429"/>
  <c r="L535" i="429" s="1"/>
  <c r="J536" i="429"/>
  <c r="K536" i="429"/>
  <c r="L536" i="429" s="1"/>
  <c r="J537" i="429"/>
  <c r="K537" i="429"/>
  <c r="L537" i="429" s="1"/>
  <c r="J538" i="429"/>
  <c r="K538" i="429"/>
  <c r="L538" i="429" s="1"/>
  <c r="J539" i="429"/>
  <c r="K539" i="429"/>
  <c r="L539" i="429" s="1"/>
  <c r="J540" i="429"/>
  <c r="K540" i="429"/>
  <c r="L540" i="429" s="1"/>
  <c r="J541" i="429"/>
  <c r="K541" i="429"/>
  <c r="L541" i="429" s="1"/>
  <c r="J542" i="429"/>
  <c r="K542" i="429"/>
  <c r="L542" i="429" s="1"/>
  <c r="J543" i="429"/>
  <c r="K543" i="429"/>
  <c r="L543" i="429" s="1"/>
  <c r="J544" i="429"/>
  <c r="K544" i="429"/>
  <c r="L544" i="429" s="1"/>
  <c r="J545" i="429"/>
  <c r="K545" i="429"/>
  <c r="L545" i="429" s="1"/>
  <c r="J546" i="429"/>
  <c r="K546" i="429"/>
  <c r="L546" i="429" s="1"/>
  <c r="J547" i="429"/>
  <c r="K547" i="429"/>
  <c r="L547" i="429" s="1"/>
  <c r="J548" i="429"/>
  <c r="K548" i="429"/>
  <c r="L548" i="429" s="1"/>
  <c r="J549" i="429"/>
  <c r="K549" i="429"/>
  <c r="L549" i="429" s="1"/>
  <c r="J550" i="429"/>
  <c r="K550" i="429"/>
  <c r="L550" i="429" s="1"/>
  <c r="J551" i="429"/>
  <c r="K551" i="429"/>
  <c r="L551" i="429" s="1"/>
  <c r="J552" i="429"/>
  <c r="K552" i="429"/>
  <c r="L552" i="429" s="1"/>
  <c r="J553" i="429"/>
  <c r="K553" i="429"/>
  <c r="L553" i="429" s="1"/>
  <c r="J554" i="429"/>
  <c r="K554" i="429"/>
  <c r="L554" i="429" s="1"/>
  <c r="J555" i="429"/>
  <c r="K555" i="429"/>
  <c r="L555" i="429" s="1"/>
  <c r="J556" i="429"/>
  <c r="K556" i="429"/>
  <c r="L556" i="429" s="1"/>
  <c r="J557" i="429"/>
  <c r="K557" i="429"/>
  <c r="L557" i="429" s="1"/>
  <c r="J558" i="429"/>
  <c r="K558" i="429"/>
  <c r="L558" i="429" s="1"/>
  <c r="J559" i="429"/>
  <c r="K559" i="429"/>
  <c r="L559" i="429" s="1"/>
  <c r="J560" i="429"/>
  <c r="K560" i="429"/>
  <c r="L560" i="429" s="1"/>
  <c r="J561" i="429"/>
  <c r="K561" i="429"/>
  <c r="L561" i="429" s="1"/>
  <c r="J562" i="429"/>
  <c r="K562" i="429"/>
  <c r="L562" i="429" s="1"/>
  <c r="J563" i="429"/>
  <c r="K563" i="429"/>
  <c r="L563" i="429" s="1"/>
  <c r="J564" i="429"/>
  <c r="K564" i="429"/>
  <c r="L564" i="429" s="1"/>
  <c r="J565" i="429"/>
  <c r="K565" i="429"/>
  <c r="L565" i="429" s="1"/>
  <c r="J566" i="429"/>
  <c r="K566" i="429"/>
  <c r="L566" i="429" s="1"/>
  <c r="J567" i="429"/>
  <c r="K567" i="429"/>
  <c r="L567" i="429" s="1"/>
  <c r="K569" i="429"/>
  <c r="L569" i="429" s="1"/>
  <c r="B14" i="428"/>
  <c r="B15" i="428" s="1"/>
  <c r="B16" i="428" s="1"/>
  <c r="J14" i="428"/>
  <c r="J55" i="428"/>
  <c r="K14" i="428"/>
  <c r="L14" i="428"/>
  <c r="J15" i="428"/>
  <c r="K15" i="428"/>
  <c r="L15" i="428"/>
  <c r="B17" i="428"/>
  <c r="B18" i="428" s="1"/>
  <c r="B19" i="428" s="1"/>
  <c r="B20" i="428" s="1"/>
  <c r="B21" i="428" s="1"/>
  <c r="B22" i="428" s="1"/>
  <c r="B23" i="428" s="1"/>
  <c r="B24" i="428" s="1"/>
  <c r="B25" i="428" s="1"/>
  <c r="B26" i="428" s="1"/>
  <c r="B27" i="428" s="1"/>
  <c r="B28" i="428" s="1"/>
  <c r="B29" i="428" s="1"/>
  <c r="B30" i="428" s="1"/>
  <c r="B31" i="428" s="1"/>
  <c r="B32" i="428" s="1"/>
  <c r="B33" i="428" s="1"/>
  <c r="B34" i="428" s="1"/>
  <c r="B35" i="428" s="1"/>
  <c r="B36" i="428" s="1"/>
  <c r="B37" i="428" s="1"/>
  <c r="B38" i="428" s="1"/>
  <c r="B39" i="428" s="1"/>
  <c r="B40" i="428" s="1"/>
  <c r="B41" i="428" s="1"/>
  <c r="B42" i="428" s="1"/>
  <c r="B43" i="428" s="1"/>
  <c r="B44" i="428" s="1"/>
  <c r="B45" i="428" s="1"/>
  <c r="B46" i="428" s="1"/>
  <c r="B47" i="428" s="1"/>
  <c r="B48" i="428" s="1"/>
  <c r="B49" i="428" s="1"/>
  <c r="B50" i="428" s="1"/>
  <c r="B51" i="428" s="1"/>
  <c r="B52" i="428" s="1"/>
  <c r="B53" i="428" s="1"/>
  <c r="J16" i="428"/>
  <c r="K16" i="428"/>
  <c r="L16" i="428"/>
  <c r="L18" i="428"/>
  <c r="L19" i="428"/>
  <c r="L20" i="428"/>
  <c r="L21" i="428"/>
  <c r="L22" i="428"/>
  <c r="L23" i="428"/>
  <c r="Q1" i="427"/>
  <c r="Q46" i="427" s="1"/>
  <c r="Q91" i="427" s="1"/>
  <c r="Q136" i="427" s="1"/>
  <c r="D2" i="427"/>
  <c r="D4" i="427"/>
  <c r="H7" i="427"/>
  <c r="I7" i="427"/>
  <c r="J7" i="427"/>
  <c r="K7" i="427"/>
  <c r="L7" i="427"/>
  <c r="M7" i="427"/>
  <c r="N7" i="427"/>
  <c r="O7" i="427"/>
  <c r="P7" i="427"/>
  <c r="Q7" i="427"/>
  <c r="Q39" i="427" s="1"/>
  <c r="Q40" i="427" s="1"/>
  <c r="Q42" i="427" s="1"/>
  <c r="H8" i="427"/>
  <c r="I8" i="427"/>
  <c r="J8" i="427"/>
  <c r="K8" i="427"/>
  <c r="L8" i="427"/>
  <c r="M8" i="427"/>
  <c r="N8" i="427"/>
  <c r="O8" i="427"/>
  <c r="P8" i="427"/>
  <c r="Q8" i="427"/>
  <c r="H9" i="427"/>
  <c r="I9" i="427"/>
  <c r="J9" i="427"/>
  <c r="K9" i="427"/>
  <c r="L9" i="427"/>
  <c r="M9" i="427"/>
  <c r="N9" i="427"/>
  <c r="O9" i="427"/>
  <c r="P9" i="427"/>
  <c r="Q9" i="427"/>
  <c r="H10" i="427"/>
  <c r="I10" i="427"/>
  <c r="J10" i="427"/>
  <c r="K10" i="427"/>
  <c r="L10" i="427"/>
  <c r="M10" i="427"/>
  <c r="N10" i="427"/>
  <c r="O10" i="427"/>
  <c r="P10" i="427"/>
  <c r="Q10" i="427"/>
  <c r="H11" i="427"/>
  <c r="I11" i="427"/>
  <c r="J11" i="427"/>
  <c r="K11" i="427"/>
  <c r="L11" i="427"/>
  <c r="M11" i="427"/>
  <c r="N11" i="427"/>
  <c r="O11" i="427"/>
  <c r="P11" i="427"/>
  <c r="Q11" i="427"/>
  <c r="H12" i="427"/>
  <c r="I12" i="427"/>
  <c r="J12" i="427"/>
  <c r="K12" i="427"/>
  <c r="L12" i="427"/>
  <c r="M12" i="427"/>
  <c r="N12" i="427"/>
  <c r="O12" i="427"/>
  <c r="P12" i="427"/>
  <c r="Q12" i="427"/>
  <c r="H13" i="427"/>
  <c r="I13" i="427"/>
  <c r="J13" i="427"/>
  <c r="K13" i="427"/>
  <c r="L13" i="427"/>
  <c r="M13" i="427"/>
  <c r="N13" i="427"/>
  <c r="O13" i="427"/>
  <c r="P13" i="427"/>
  <c r="Q13" i="427"/>
  <c r="H14" i="427"/>
  <c r="I14" i="427"/>
  <c r="J14" i="427"/>
  <c r="K14" i="427"/>
  <c r="L14" i="427"/>
  <c r="M14" i="427"/>
  <c r="N14" i="427"/>
  <c r="O14" i="427"/>
  <c r="P14" i="427"/>
  <c r="Q14" i="427"/>
  <c r="H15" i="427"/>
  <c r="I15" i="427"/>
  <c r="J15" i="427"/>
  <c r="K15" i="427"/>
  <c r="L15" i="427"/>
  <c r="M15" i="427"/>
  <c r="N15" i="427"/>
  <c r="O15" i="427"/>
  <c r="P15" i="427"/>
  <c r="Q15" i="427"/>
  <c r="H16" i="427"/>
  <c r="I16" i="427"/>
  <c r="J16" i="427"/>
  <c r="K16" i="427"/>
  <c r="L16" i="427"/>
  <c r="M16" i="427"/>
  <c r="N16" i="427"/>
  <c r="O16" i="427"/>
  <c r="P16" i="427"/>
  <c r="Q16" i="427"/>
  <c r="H17" i="427"/>
  <c r="I17" i="427"/>
  <c r="J17" i="427"/>
  <c r="K17" i="427"/>
  <c r="L17" i="427"/>
  <c r="M17" i="427"/>
  <c r="N17" i="427"/>
  <c r="O17" i="427"/>
  <c r="P17" i="427"/>
  <c r="Q17" i="427"/>
  <c r="H18" i="427"/>
  <c r="I18" i="427"/>
  <c r="J18" i="427"/>
  <c r="K18" i="427"/>
  <c r="L18" i="427"/>
  <c r="M18" i="427"/>
  <c r="N18" i="427"/>
  <c r="O18" i="427"/>
  <c r="P18" i="427"/>
  <c r="Q18" i="427"/>
  <c r="H19" i="427"/>
  <c r="I19" i="427"/>
  <c r="J19" i="427"/>
  <c r="K19" i="427"/>
  <c r="L19" i="427"/>
  <c r="M19" i="427"/>
  <c r="N19" i="427"/>
  <c r="O19" i="427"/>
  <c r="P19" i="427"/>
  <c r="Q19" i="427"/>
  <c r="H20" i="427"/>
  <c r="I20" i="427"/>
  <c r="J20" i="427"/>
  <c r="K20" i="427"/>
  <c r="L20" i="427"/>
  <c r="M20" i="427"/>
  <c r="N20" i="427"/>
  <c r="O20" i="427"/>
  <c r="P20" i="427"/>
  <c r="Q20" i="427"/>
  <c r="H21" i="427"/>
  <c r="I21" i="427"/>
  <c r="J21" i="427"/>
  <c r="K21" i="427"/>
  <c r="L21" i="427"/>
  <c r="M21" i="427"/>
  <c r="N21" i="427"/>
  <c r="O21" i="427"/>
  <c r="P21" i="427"/>
  <c r="Q21" i="427"/>
  <c r="H22" i="427"/>
  <c r="I22" i="427"/>
  <c r="J22" i="427"/>
  <c r="K22" i="427"/>
  <c r="L22" i="427"/>
  <c r="M22" i="427"/>
  <c r="N22" i="427"/>
  <c r="O22" i="427"/>
  <c r="P22" i="427"/>
  <c r="Q22" i="427"/>
  <c r="H23" i="427"/>
  <c r="I23" i="427"/>
  <c r="J23" i="427"/>
  <c r="K23" i="427"/>
  <c r="L23" i="427"/>
  <c r="M23" i="427"/>
  <c r="N23" i="427"/>
  <c r="O23" i="427"/>
  <c r="P23" i="427"/>
  <c r="Q23" i="427"/>
  <c r="H24" i="427"/>
  <c r="I24" i="427"/>
  <c r="J24" i="427"/>
  <c r="K24" i="427"/>
  <c r="L24" i="427"/>
  <c r="M24" i="427"/>
  <c r="N24" i="427"/>
  <c r="O24" i="427"/>
  <c r="P24" i="427"/>
  <c r="Q24" i="427"/>
  <c r="H25" i="427"/>
  <c r="I25" i="427"/>
  <c r="J25" i="427"/>
  <c r="K25" i="427"/>
  <c r="L25" i="427"/>
  <c r="M25" i="427"/>
  <c r="N25" i="427"/>
  <c r="O25" i="427"/>
  <c r="P25" i="427"/>
  <c r="Q25" i="427"/>
  <c r="H26" i="427"/>
  <c r="I26" i="427"/>
  <c r="J26" i="427"/>
  <c r="K26" i="427"/>
  <c r="L26" i="427"/>
  <c r="M26" i="427"/>
  <c r="N26" i="427"/>
  <c r="O26" i="427"/>
  <c r="P26" i="427"/>
  <c r="Q26" i="427"/>
  <c r="H27" i="427"/>
  <c r="I27" i="427"/>
  <c r="J27" i="427"/>
  <c r="K27" i="427"/>
  <c r="L27" i="427"/>
  <c r="M27" i="427"/>
  <c r="N27" i="427"/>
  <c r="O27" i="427"/>
  <c r="P27" i="427"/>
  <c r="Q27" i="427"/>
  <c r="H28" i="427"/>
  <c r="I28" i="427"/>
  <c r="J28" i="427"/>
  <c r="K28" i="427"/>
  <c r="L28" i="427"/>
  <c r="M28" i="427"/>
  <c r="N28" i="427"/>
  <c r="O28" i="427"/>
  <c r="P28" i="427"/>
  <c r="Q28" i="427"/>
  <c r="H29" i="427"/>
  <c r="I29" i="427"/>
  <c r="J29" i="427"/>
  <c r="K29" i="427"/>
  <c r="L29" i="427"/>
  <c r="M29" i="427"/>
  <c r="N29" i="427"/>
  <c r="O29" i="427"/>
  <c r="P29" i="427"/>
  <c r="Q29" i="427"/>
  <c r="H30" i="427"/>
  <c r="I30" i="427"/>
  <c r="J30" i="427"/>
  <c r="K30" i="427"/>
  <c r="L30" i="427"/>
  <c r="M30" i="427"/>
  <c r="N30" i="427"/>
  <c r="O30" i="427"/>
  <c r="P30" i="427"/>
  <c r="Q30" i="427"/>
  <c r="H31" i="427"/>
  <c r="I31" i="427"/>
  <c r="J31" i="427"/>
  <c r="K31" i="427"/>
  <c r="L31" i="427"/>
  <c r="M31" i="427"/>
  <c r="N31" i="427"/>
  <c r="O31" i="427"/>
  <c r="P31" i="427"/>
  <c r="Q31" i="427"/>
  <c r="H32" i="427"/>
  <c r="I32" i="427"/>
  <c r="J32" i="427"/>
  <c r="K32" i="427"/>
  <c r="L32" i="427"/>
  <c r="M32" i="427"/>
  <c r="N32" i="427"/>
  <c r="O32" i="427"/>
  <c r="P32" i="427"/>
  <c r="Q32" i="427"/>
  <c r="H33" i="427"/>
  <c r="I33" i="427"/>
  <c r="J33" i="427"/>
  <c r="K33" i="427"/>
  <c r="L33" i="427"/>
  <c r="M33" i="427"/>
  <c r="N33" i="427"/>
  <c r="O33" i="427"/>
  <c r="P33" i="427"/>
  <c r="P39" i="427"/>
  <c r="P40" i="427" s="1"/>
  <c r="P42" i="427" s="1"/>
  <c r="Q33" i="427"/>
  <c r="H34" i="427"/>
  <c r="I34" i="427"/>
  <c r="J34" i="427"/>
  <c r="K34" i="427"/>
  <c r="L34" i="427"/>
  <c r="M34" i="427"/>
  <c r="N34" i="427"/>
  <c r="O34" i="427"/>
  <c r="P34" i="427"/>
  <c r="Q34" i="427"/>
  <c r="H35" i="427"/>
  <c r="I35" i="427"/>
  <c r="J35" i="427"/>
  <c r="K35" i="427"/>
  <c r="L35" i="427"/>
  <c r="M35" i="427"/>
  <c r="N35" i="427"/>
  <c r="O35" i="427"/>
  <c r="P35" i="427"/>
  <c r="Q35" i="427"/>
  <c r="H36" i="427"/>
  <c r="I36" i="427"/>
  <c r="J36" i="427"/>
  <c r="K36" i="427"/>
  <c r="L36" i="427"/>
  <c r="M36" i="427"/>
  <c r="N36" i="427"/>
  <c r="O36" i="427"/>
  <c r="P36" i="427"/>
  <c r="Q36" i="427"/>
  <c r="H37" i="427"/>
  <c r="I37" i="427"/>
  <c r="J37" i="427"/>
  <c r="K37" i="427"/>
  <c r="L37" i="427"/>
  <c r="M37" i="427"/>
  <c r="N37" i="427"/>
  <c r="O37" i="427"/>
  <c r="P37" i="427"/>
  <c r="Q37" i="427"/>
  <c r="H38" i="427"/>
  <c r="I38" i="427"/>
  <c r="J38" i="427"/>
  <c r="K38" i="427"/>
  <c r="L38" i="427"/>
  <c r="M38" i="427"/>
  <c r="N38" i="427"/>
  <c r="O38" i="427"/>
  <c r="P38" i="427"/>
  <c r="Q38" i="427"/>
  <c r="D47" i="427"/>
  <c r="D92" i="427" s="1"/>
  <c r="D137" i="427" s="1"/>
  <c r="D49" i="427"/>
  <c r="H52" i="427"/>
  <c r="I52" i="427"/>
  <c r="J52" i="427"/>
  <c r="K52" i="427"/>
  <c r="L52" i="427"/>
  <c r="L84" i="427" s="1"/>
  <c r="L85" i="427"/>
  <c r="L87" i="427" s="1"/>
  <c r="M52" i="427"/>
  <c r="N52" i="427"/>
  <c r="O52" i="427"/>
  <c r="O84" i="427" s="1"/>
  <c r="O85" i="427" s="1"/>
  <c r="O87" i="427" s="1"/>
  <c r="P52" i="427"/>
  <c r="Q52" i="427"/>
  <c r="H53" i="427"/>
  <c r="I53" i="427"/>
  <c r="J53" i="427"/>
  <c r="K53" i="427"/>
  <c r="L53" i="427"/>
  <c r="M53" i="427"/>
  <c r="N53" i="427"/>
  <c r="O53" i="427"/>
  <c r="P53" i="427"/>
  <c r="P84" i="427" s="1"/>
  <c r="P85" i="427" s="1"/>
  <c r="P87" i="427" s="1"/>
  <c r="Q53" i="427"/>
  <c r="H54" i="427"/>
  <c r="H84" i="427" s="1"/>
  <c r="I54" i="427"/>
  <c r="J54" i="427"/>
  <c r="K54" i="427"/>
  <c r="L54" i="427"/>
  <c r="M54" i="427"/>
  <c r="N54" i="427"/>
  <c r="O54" i="427"/>
  <c r="P54" i="427"/>
  <c r="Q54" i="427"/>
  <c r="H55" i="427"/>
  <c r="I55" i="427"/>
  <c r="J55" i="427"/>
  <c r="K55" i="427"/>
  <c r="L55" i="427"/>
  <c r="M55" i="427"/>
  <c r="N55" i="427"/>
  <c r="O55" i="427"/>
  <c r="P55" i="427"/>
  <c r="Q55" i="427"/>
  <c r="H56" i="427"/>
  <c r="I56" i="427"/>
  <c r="J56" i="427"/>
  <c r="K56" i="427"/>
  <c r="L56" i="427"/>
  <c r="M56" i="427"/>
  <c r="N56" i="427"/>
  <c r="O56" i="427"/>
  <c r="P56" i="427"/>
  <c r="Q56" i="427"/>
  <c r="H57" i="427"/>
  <c r="I57" i="427"/>
  <c r="J57" i="427"/>
  <c r="K57" i="427"/>
  <c r="L57" i="427"/>
  <c r="M57" i="427"/>
  <c r="N57" i="427"/>
  <c r="O57" i="427"/>
  <c r="P57" i="427"/>
  <c r="Q57" i="427"/>
  <c r="H58" i="427"/>
  <c r="I58" i="427"/>
  <c r="J58" i="427"/>
  <c r="K58" i="427"/>
  <c r="L58" i="427"/>
  <c r="M58" i="427"/>
  <c r="N58" i="427"/>
  <c r="O58" i="427"/>
  <c r="P58" i="427"/>
  <c r="Q58" i="427"/>
  <c r="H59" i="427"/>
  <c r="I59" i="427"/>
  <c r="J59" i="427"/>
  <c r="K59" i="427"/>
  <c r="L59" i="427"/>
  <c r="M59" i="427"/>
  <c r="N59" i="427"/>
  <c r="O59" i="427"/>
  <c r="P59" i="427"/>
  <c r="Q59" i="427"/>
  <c r="H60" i="427"/>
  <c r="I60" i="427"/>
  <c r="J60" i="427"/>
  <c r="K60" i="427"/>
  <c r="L60" i="427"/>
  <c r="M60" i="427"/>
  <c r="N60" i="427"/>
  <c r="O60" i="427"/>
  <c r="P60" i="427"/>
  <c r="Q60" i="427"/>
  <c r="H61" i="427"/>
  <c r="I61" i="427"/>
  <c r="J61" i="427"/>
  <c r="K61" i="427"/>
  <c r="L61" i="427"/>
  <c r="M61" i="427"/>
  <c r="N61" i="427"/>
  <c r="O61" i="427"/>
  <c r="P61" i="427"/>
  <c r="Q61" i="427"/>
  <c r="H62" i="427"/>
  <c r="I62" i="427"/>
  <c r="J62" i="427"/>
  <c r="K62" i="427"/>
  <c r="L62" i="427"/>
  <c r="M62" i="427"/>
  <c r="N62" i="427"/>
  <c r="O62" i="427"/>
  <c r="P62" i="427"/>
  <c r="Q62" i="427"/>
  <c r="H63" i="427"/>
  <c r="I63" i="427"/>
  <c r="J63" i="427"/>
  <c r="K63" i="427"/>
  <c r="L63" i="427"/>
  <c r="M63" i="427"/>
  <c r="N63" i="427"/>
  <c r="O63" i="427"/>
  <c r="P63" i="427"/>
  <c r="Q63" i="427"/>
  <c r="H64" i="427"/>
  <c r="I64" i="427"/>
  <c r="J64" i="427"/>
  <c r="K64" i="427"/>
  <c r="L64" i="427"/>
  <c r="M64" i="427"/>
  <c r="N64" i="427"/>
  <c r="O64" i="427"/>
  <c r="P64" i="427"/>
  <c r="Q64" i="427"/>
  <c r="H65" i="427"/>
  <c r="I65" i="427"/>
  <c r="J65" i="427"/>
  <c r="K65" i="427"/>
  <c r="L65" i="427"/>
  <c r="M65" i="427"/>
  <c r="N65" i="427"/>
  <c r="O65" i="427"/>
  <c r="P65" i="427"/>
  <c r="Q65" i="427"/>
  <c r="H66" i="427"/>
  <c r="I66" i="427"/>
  <c r="J66" i="427"/>
  <c r="K66" i="427"/>
  <c r="L66" i="427"/>
  <c r="M66" i="427"/>
  <c r="N66" i="427"/>
  <c r="O66" i="427"/>
  <c r="P66" i="427"/>
  <c r="Q66" i="427"/>
  <c r="H67" i="427"/>
  <c r="I67" i="427"/>
  <c r="J67" i="427"/>
  <c r="K67" i="427"/>
  <c r="L67" i="427"/>
  <c r="M67" i="427"/>
  <c r="N67" i="427"/>
  <c r="O67" i="427"/>
  <c r="P67" i="427"/>
  <c r="Q67" i="427"/>
  <c r="H68" i="427"/>
  <c r="I68" i="427"/>
  <c r="J68" i="427"/>
  <c r="K68" i="427"/>
  <c r="L68" i="427"/>
  <c r="M68" i="427"/>
  <c r="N68" i="427"/>
  <c r="O68" i="427"/>
  <c r="P68" i="427"/>
  <c r="Q68" i="427"/>
  <c r="H69" i="427"/>
  <c r="I69" i="427"/>
  <c r="J69" i="427"/>
  <c r="K69" i="427"/>
  <c r="L69" i="427"/>
  <c r="M69" i="427"/>
  <c r="N69" i="427"/>
  <c r="O69" i="427"/>
  <c r="P69" i="427"/>
  <c r="Q69" i="427"/>
  <c r="H70" i="427"/>
  <c r="I70" i="427"/>
  <c r="J70" i="427"/>
  <c r="K70" i="427"/>
  <c r="L70" i="427"/>
  <c r="M70" i="427"/>
  <c r="N70" i="427"/>
  <c r="O70" i="427"/>
  <c r="P70" i="427"/>
  <c r="Q70" i="427"/>
  <c r="H71" i="427"/>
  <c r="I71" i="427"/>
  <c r="J71" i="427"/>
  <c r="K71" i="427"/>
  <c r="L71" i="427"/>
  <c r="M71" i="427"/>
  <c r="N71" i="427"/>
  <c r="O71" i="427"/>
  <c r="P71" i="427"/>
  <c r="Q71" i="427"/>
  <c r="H72" i="427"/>
  <c r="I72" i="427"/>
  <c r="J72" i="427"/>
  <c r="K72" i="427"/>
  <c r="L72" i="427"/>
  <c r="M72" i="427"/>
  <c r="N72" i="427"/>
  <c r="O72" i="427"/>
  <c r="P72" i="427"/>
  <c r="Q72" i="427"/>
  <c r="H73" i="427"/>
  <c r="I73" i="427"/>
  <c r="J73" i="427"/>
  <c r="K73" i="427"/>
  <c r="L73" i="427"/>
  <c r="M73" i="427"/>
  <c r="N73" i="427"/>
  <c r="O73" i="427"/>
  <c r="P73" i="427"/>
  <c r="Q73" i="427"/>
  <c r="H74" i="427"/>
  <c r="I74" i="427"/>
  <c r="J74" i="427"/>
  <c r="K74" i="427"/>
  <c r="L74" i="427"/>
  <c r="M74" i="427"/>
  <c r="N74" i="427"/>
  <c r="O74" i="427"/>
  <c r="P74" i="427"/>
  <c r="Q74" i="427"/>
  <c r="H75" i="427"/>
  <c r="I75" i="427"/>
  <c r="J75" i="427"/>
  <c r="K75" i="427"/>
  <c r="L75" i="427"/>
  <c r="M75" i="427"/>
  <c r="N75" i="427"/>
  <c r="O75" i="427"/>
  <c r="P75" i="427"/>
  <c r="Q75" i="427"/>
  <c r="H76" i="427"/>
  <c r="I76" i="427"/>
  <c r="J76" i="427"/>
  <c r="K76" i="427"/>
  <c r="L76" i="427"/>
  <c r="M76" i="427"/>
  <c r="N76" i="427"/>
  <c r="O76" i="427"/>
  <c r="P76" i="427"/>
  <c r="Q76" i="427"/>
  <c r="H77" i="427"/>
  <c r="I77" i="427"/>
  <c r="J77" i="427"/>
  <c r="K77" i="427"/>
  <c r="L77" i="427"/>
  <c r="M77" i="427"/>
  <c r="N77" i="427"/>
  <c r="O77" i="427"/>
  <c r="P77" i="427"/>
  <c r="Q77" i="427"/>
  <c r="H78" i="427"/>
  <c r="I78" i="427"/>
  <c r="J78" i="427"/>
  <c r="K78" i="427"/>
  <c r="L78" i="427"/>
  <c r="M78" i="427"/>
  <c r="N78" i="427"/>
  <c r="O78" i="427"/>
  <c r="P78" i="427"/>
  <c r="Q78" i="427"/>
  <c r="H79" i="427"/>
  <c r="I79" i="427"/>
  <c r="J79" i="427"/>
  <c r="K79" i="427"/>
  <c r="L79" i="427"/>
  <c r="M79" i="427"/>
  <c r="N79" i="427"/>
  <c r="O79" i="427"/>
  <c r="P79" i="427"/>
  <c r="Q79" i="427"/>
  <c r="H80" i="427"/>
  <c r="I80" i="427"/>
  <c r="J80" i="427"/>
  <c r="K80" i="427"/>
  <c r="L80" i="427"/>
  <c r="M80" i="427"/>
  <c r="N80" i="427"/>
  <c r="O80" i="427"/>
  <c r="P80" i="427"/>
  <c r="Q80" i="427"/>
  <c r="H81" i="427"/>
  <c r="I81" i="427"/>
  <c r="J81" i="427"/>
  <c r="K81" i="427"/>
  <c r="L81" i="427"/>
  <c r="M81" i="427"/>
  <c r="N81" i="427"/>
  <c r="O81" i="427"/>
  <c r="P81" i="427"/>
  <c r="Q81" i="427"/>
  <c r="H82" i="427"/>
  <c r="I82" i="427"/>
  <c r="J82" i="427"/>
  <c r="K82" i="427"/>
  <c r="L82" i="427"/>
  <c r="M82" i="427"/>
  <c r="N82" i="427"/>
  <c r="O82" i="427"/>
  <c r="P82" i="427"/>
  <c r="Q82" i="427"/>
  <c r="H83" i="427"/>
  <c r="I83" i="427"/>
  <c r="J83" i="427"/>
  <c r="K83" i="427"/>
  <c r="L83" i="427"/>
  <c r="M83" i="427"/>
  <c r="N83" i="427"/>
  <c r="O83" i="427"/>
  <c r="P83" i="427"/>
  <c r="Q83" i="427"/>
  <c r="H85" i="427"/>
  <c r="H87" i="427" s="1"/>
  <c r="M84" i="427"/>
  <c r="M85" i="427" s="1"/>
  <c r="M87" i="427" s="1"/>
  <c r="D182" i="427"/>
  <c r="D227" i="427" s="1"/>
  <c r="D274" i="427" s="1"/>
  <c r="D319" i="427" s="1"/>
  <c r="D93" i="427"/>
  <c r="D94" i="427"/>
  <c r="D139" i="427"/>
  <c r="D184" i="427" s="1"/>
  <c r="D229" i="427"/>
  <c r="D276" i="427" s="1"/>
  <c r="D321" i="427" s="1"/>
  <c r="D366" i="427" s="1"/>
  <c r="H97" i="427"/>
  <c r="I97" i="427"/>
  <c r="J97" i="427"/>
  <c r="K97" i="427"/>
  <c r="L97" i="427"/>
  <c r="M97" i="427"/>
  <c r="N97" i="427"/>
  <c r="O97" i="427"/>
  <c r="P97" i="427"/>
  <c r="Q97" i="427"/>
  <c r="H98" i="427"/>
  <c r="I98" i="427"/>
  <c r="J98" i="427"/>
  <c r="K98" i="427"/>
  <c r="L98" i="427"/>
  <c r="M98" i="427"/>
  <c r="N98" i="427"/>
  <c r="O98" i="427"/>
  <c r="P98" i="427"/>
  <c r="Q98" i="427"/>
  <c r="H99" i="427"/>
  <c r="I99" i="427"/>
  <c r="J99" i="427"/>
  <c r="K99" i="427"/>
  <c r="L99" i="427"/>
  <c r="M99" i="427"/>
  <c r="N99" i="427"/>
  <c r="O99" i="427"/>
  <c r="P99" i="427"/>
  <c r="Q99" i="427"/>
  <c r="H100" i="427"/>
  <c r="I100" i="427"/>
  <c r="J100" i="427"/>
  <c r="K100" i="427"/>
  <c r="L100" i="427"/>
  <c r="M100" i="427"/>
  <c r="N100" i="427"/>
  <c r="O100" i="427"/>
  <c r="P100" i="427"/>
  <c r="Q100" i="427"/>
  <c r="H101" i="427"/>
  <c r="I101" i="427"/>
  <c r="J101" i="427"/>
  <c r="K101" i="427"/>
  <c r="L101" i="427"/>
  <c r="M101" i="427"/>
  <c r="N101" i="427"/>
  <c r="O101" i="427"/>
  <c r="P101" i="427"/>
  <c r="Q101" i="427"/>
  <c r="H102" i="427"/>
  <c r="I102" i="427"/>
  <c r="J102" i="427"/>
  <c r="K102" i="427"/>
  <c r="L102" i="427"/>
  <c r="M102" i="427"/>
  <c r="N102" i="427"/>
  <c r="O102" i="427"/>
  <c r="P102" i="427"/>
  <c r="Q102" i="427"/>
  <c r="H103" i="427"/>
  <c r="I103" i="427"/>
  <c r="J103" i="427"/>
  <c r="K103" i="427"/>
  <c r="L103" i="427"/>
  <c r="M103" i="427"/>
  <c r="N103" i="427"/>
  <c r="O103" i="427"/>
  <c r="P103" i="427"/>
  <c r="Q103" i="427"/>
  <c r="H104" i="427"/>
  <c r="I104" i="427"/>
  <c r="J104" i="427"/>
  <c r="K104" i="427"/>
  <c r="L104" i="427"/>
  <c r="M104" i="427"/>
  <c r="N104" i="427"/>
  <c r="O104" i="427"/>
  <c r="P104" i="427"/>
  <c r="Q104" i="427"/>
  <c r="H105" i="427"/>
  <c r="I105" i="427"/>
  <c r="J105" i="427"/>
  <c r="K105" i="427"/>
  <c r="L105" i="427"/>
  <c r="M105" i="427"/>
  <c r="N105" i="427"/>
  <c r="O105" i="427"/>
  <c r="P105" i="427"/>
  <c r="Q105" i="427"/>
  <c r="H106" i="427"/>
  <c r="I106" i="427"/>
  <c r="J106" i="427"/>
  <c r="K106" i="427"/>
  <c r="L106" i="427"/>
  <c r="M106" i="427"/>
  <c r="N106" i="427"/>
  <c r="O106" i="427"/>
  <c r="P106" i="427"/>
  <c r="Q106" i="427"/>
  <c r="H107" i="427"/>
  <c r="I107" i="427"/>
  <c r="J107" i="427"/>
  <c r="K107" i="427"/>
  <c r="K129" i="427" s="1"/>
  <c r="K130" i="427" s="1"/>
  <c r="L107" i="427"/>
  <c r="M107" i="427"/>
  <c r="N107" i="427"/>
  <c r="O107" i="427"/>
  <c r="O129" i="427" s="1"/>
  <c r="O130" i="427" s="1"/>
  <c r="O132" i="427" s="1"/>
  <c r="P107" i="427"/>
  <c r="Q107" i="427"/>
  <c r="H108" i="427"/>
  <c r="I108" i="427"/>
  <c r="I129" i="427" s="1"/>
  <c r="I130" i="427" s="1"/>
  <c r="J108" i="427"/>
  <c r="K108" i="427"/>
  <c r="L108" i="427"/>
  <c r="M108" i="427"/>
  <c r="N108" i="427"/>
  <c r="O108" i="427"/>
  <c r="P108" i="427"/>
  <c r="Q108" i="427"/>
  <c r="Q129" i="427" s="1"/>
  <c r="Q130" i="427" s="1"/>
  <c r="Q132" i="427" s="1"/>
  <c r="H109" i="427"/>
  <c r="I109" i="427"/>
  <c r="J109" i="427"/>
  <c r="K109" i="427"/>
  <c r="L109" i="427"/>
  <c r="M109" i="427"/>
  <c r="N109" i="427"/>
  <c r="O109" i="427"/>
  <c r="P109" i="427"/>
  <c r="Q109" i="427"/>
  <c r="H110" i="427"/>
  <c r="I110" i="427"/>
  <c r="J110" i="427"/>
  <c r="K110" i="427"/>
  <c r="L110" i="427"/>
  <c r="M110" i="427"/>
  <c r="N110" i="427"/>
  <c r="O110" i="427"/>
  <c r="P110" i="427"/>
  <c r="Q110" i="427"/>
  <c r="H111" i="427"/>
  <c r="I111" i="427"/>
  <c r="J111" i="427"/>
  <c r="K111" i="427"/>
  <c r="L111" i="427"/>
  <c r="M111" i="427"/>
  <c r="N111" i="427"/>
  <c r="O111" i="427"/>
  <c r="P111" i="427"/>
  <c r="Q111" i="427"/>
  <c r="H112" i="427"/>
  <c r="I112" i="427"/>
  <c r="J112" i="427"/>
  <c r="K112" i="427"/>
  <c r="L112" i="427"/>
  <c r="M112" i="427"/>
  <c r="N112" i="427"/>
  <c r="O112" i="427"/>
  <c r="P112" i="427"/>
  <c r="Q112" i="427"/>
  <c r="H113" i="427"/>
  <c r="I113" i="427"/>
  <c r="J113" i="427"/>
  <c r="K113" i="427"/>
  <c r="L113" i="427"/>
  <c r="M113" i="427"/>
  <c r="N113" i="427"/>
  <c r="O113" i="427"/>
  <c r="P113" i="427"/>
  <c r="Q113" i="427"/>
  <c r="H114" i="427"/>
  <c r="I114" i="427"/>
  <c r="J114" i="427"/>
  <c r="K114" i="427"/>
  <c r="L114" i="427"/>
  <c r="M114" i="427"/>
  <c r="N114" i="427"/>
  <c r="O114" i="427"/>
  <c r="P114" i="427"/>
  <c r="Q114" i="427"/>
  <c r="H115" i="427"/>
  <c r="I115" i="427"/>
  <c r="J115" i="427"/>
  <c r="K115" i="427"/>
  <c r="L115" i="427"/>
  <c r="M115" i="427"/>
  <c r="N115" i="427"/>
  <c r="O115" i="427"/>
  <c r="P115" i="427"/>
  <c r="Q115" i="427"/>
  <c r="H116" i="427"/>
  <c r="I116" i="427"/>
  <c r="J116" i="427"/>
  <c r="K116" i="427"/>
  <c r="L116" i="427"/>
  <c r="M116" i="427"/>
  <c r="N116" i="427"/>
  <c r="O116" i="427"/>
  <c r="P116" i="427"/>
  <c r="Q116" i="427"/>
  <c r="H117" i="427"/>
  <c r="I117" i="427"/>
  <c r="J117" i="427"/>
  <c r="K117" i="427"/>
  <c r="L117" i="427"/>
  <c r="M117" i="427"/>
  <c r="N117" i="427"/>
  <c r="O117" i="427"/>
  <c r="P117" i="427"/>
  <c r="Q117" i="427"/>
  <c r="H118" i="427"/>
  <c r="I118" i="427"/>
  <c r="J118" i="427"/>
  <c r="K118" i="427"/>
  <c r="L118" i="427"/>
  <c r="M118" i="427"/>
  <c r="N118" i="427"/>
  <c r="O118" i="427"/>
  <c r="P118" i="427"/>
  <c r="Q118" i="427"/>
  <c r="H119" i="427"/>
  <c r="I119" i="427"/>
  <c r="J119" i="427"/>
  <c r="K119" i="427"/>
  <c r="L119" i="427"/>
  <c r="M119" i="427"/>
  <c r="N119" i="427"/>
  <c r="O119" i="427"/>
  <c r="P119" i="427"/>
  <c r="Q119" i="427"/>
  <c r="H120" i="427"/>
  <c r="I120" i="427"/>
  <c r="J120" i="427"/>
  <c r="K120" i="427"/>
  <c r="L120" i="427"/>
  <c r="M120" i="427"/>
  <c r="N120" i="427"/>
  <c r="O120" i="427"/>
  <c r="P120" i="427"/>
  <c r="Q120" i="427"/>
  <c r="H121" i="427"/>
  <c r="I121" i="427"/>
  <c r="J121" i="427"/>
  <c r="K121" i="427"/>
  <c r="L121" i="427"/>
  <c r="M121" i="427"/>
  <c r="N121" i="427"/>
  <c r="O121" i="427"/>
  <c r="P121" i="427"/>
  <c r="Q121" i="427"/>
  <c r="H122" i="427"/>
  <c r="I122" i="427"/>
  <c r="J122" i="427"/>
  <c r="K122" i="427"/>
  <c r="L122" i="427"/>
  <c r="M122" i="427"/>
  <c r="N122" i="427"/>
  <c r="O122" i="427"/>
  <c r="P122" i="427"/>
  <c r="Q122" i="427"/>
  <c r="H123" i="427"/>
  <c r="I123" i="427"/>
  <c r="J123" i="427"/>
  <c r="K123" i="427"/>
  <c r="L123" i="427"/>
  <c r="M123" i="427"/>
  <c r="N123" i="427"/>
  <c r="O123" i="427"/>
  <c r="P123" i="427"/>
  <c r="Q123" i="427"/>
  <c r="H124" i="427"/>
  <c r="I124" i="427"/>
  <c r="J124" i="427"/>
  <c r="K124" i="427"/>
  <c r="L124" i="427"/>
  <c r="M124" i="427"/>
  <c r="N124" i="427"/>
  <c r="O124" i="427"/>
  <c r="P124" i="427"/>
  <c r="Q124" i="427"/>
  <c r="H125" i="427"/>
  <c r="I125" i="427"/>
  <c r="J125" i="427"/>
  <c r="K125" i="427"/>
  <c r="L125" i="427"/>
  <c r="M125" i="427"/>
  <c r="N125" i="427"/>
  <c r="O125" i="427"/>
  <c r="P125" i="427"/>
  <c r="Q125" i="427"/>
  <c r="H126" i="427"/>
  <c r="I126" i="427"/>
  <c r="J126" i="427"/>
  <c r="K126" i="427"/>
  <c r="L126" i="427"/>
  <c r="M126" i="427"/>
  <c r="N126" i="427"/>
  <c r="O126" i="427"/>
  <c r="P126" i="427"/>
  <c r="Q126" i="427"/>
  <c r="H127" i="427"/>
  <c r="I127" i="427"/>
  <c r="J127" i="427"/>
  <c r="K127" i="427"/>
  <c r="L127" i="427"/>
  <c r="M127" i="427"/>
  <c r="N127" i="427"/>
  <c r="O127" i="427"/>
  <c r="P127" i="427"/>
  <c r="Q127" i="427"/>
  <c r="H128" i="427"/>
  <c r="I128" i="427"/>
  <c r="J128" i="427"/>
  <c r="K128" i="427"/>
  <c r="L128" i="427"/>
  <c r="M128" i="427"/>
  <c r="N128" i="427"/>
  <c r="O128" i="427"/>
  <c r="P128" i="427"/>
  <c r="Q128" i="427"/>
  <c r="J129" i="427"/>
  <c r="J130" i="427" s="1"/>
  <c r="L129" i="427"/>
  <c r="L130" i="427" s="1"/>
  <c r="L132" i="427" s="1"/>
  <c r="N129" i="427"/>
  <c r="N130" i="427" s="1"/>
  <c r="N132" i="427" s="1"/>
  <c r="P129" i="427"/>
  <c r="P130" i="427"/>
  <c r="P132" i="427" s="1"/>
  <c r="H142" i="427"/>
  <c r="H174" i="427" s="1"/>
  <c r="H175" i="427" s="1"/>
  <c r="H177" i="427" s="1"/>
  <c r="I142" i="427"/>
  <c r="J142" i="427"/>
  <c r="K142" i="427"/>
  <c r="L142" i="427"/>
  <c r="L174" i="427" s="1"/>
  <c r="L175" i="427" s="1"/>
  <c r="L177" i="427" s="1"/>
  <c r="L221" i="427" s="1"/>
  <c r="M142" i="427"/>
  <c r="M174" i="427" s="1"/>
  <c r="M175" i="427" s="1"/>
  <c r="M177" i="427" s="1"/>
  <c r="N142" i="427"/>
  <c r="N174" i="427" s="1"/>
  <c r="N175" i="427" s="1"/>
  <c r="N177" i="427" s="1"/>
  <c r="O142" i="427"/>
  <c r="P142" i="427"/>
  <c r="Q142" i="427"/>
  <c r="H143" i="427"/>
  <c r="I143" i="427"/>
  <c r="J143" i="427"/>
  <c r="K143" i="427"/>
  <c r="L143" i="427"/>
  <c r="M143" i="427"/>
  <c r="N143" i="427"/>
  <c r="O143" i="427"/>
  <c r="P143" i="427"/>
  <c r="P174" i="427" s="1"/>
  <c r="P175" i="427" s="1"/>
  <c r="P177" i="427" s="1"/>
  <c r="Q143" i="427"/>
  <c r="Q174" i="427" s="1"/>
  <c r="Q175" i="427" s="1"/>
  <c r="Q177" i="427" s="1"/>
  <c r="H144" i="427"/>
  <c r="I144" i="427"/>
  <c r="J144" i="427"/>
  <c r="J174" i="427" s="1"/>
  <c r="J175" i="427" s="1"/>
  <c r="J177" i="427" s="1"/>
  <c r="J221" i="427" s="1"/>
  <c r="K144" i="427"/>
  <c r="K174" i="427" s="1"/>
  <c r="K175" i="427" s="1"/>
  <c r="K177" i="427" s="1"/>
  <c r="K221" i="427" s="1"/>
  <c r="L144" i="427"/>
  <c r="M144" i="427"/>
  <c r="N144" i="427"/>
  <c r="O144" i="427"/>
  <c r="O174" i="427" s="1"/>
  <c r="O175" i="427" s="1"/>
  <c r="O177" i="427" s="1"/>
  <c r="P144" i="427"/>
  <c r="Q144" i="427"/>
  <c r="H145" i="427"/>
  <c r="I145" i="427"/>
  <c r="J145" i="427"/>
  <c r="K145" i="427"/>
  <c r="L145" i="427"/>
  <c r="M145" i="427"/>
  <c r="N145" i="427"/>
  <c r="O145" i="427"/>
  <c r="P145" i="427"/>
  <c r="Q145" i="427"/>
  <c r="H146" i="427"/>
  <c r="I146" i="427"/>
  <c r="J146" i="427"/>
  <c r="K146" i="427"/>
  <c r="L146" i="427"/>
  <c r="M146" i="427"/>
  <c r="N146" i="427"/>
  <c r="O146" i="427"/>
  <c r="P146" i="427"/>
  <c r="Q146" i="427"/>
  <c r="H147" i="427"/>
  <c r="I147" i="427"/>
  <c r="J147" i="427"/>
  <c r="K147" i="427"/>
  <c r="L147" i="427"/>
  <c r="M147" i="427"/>
  <c r="N147" i="427"/>
  <c r="O147" i="427"/>
  <c r="P147" i="427"/>
  <c r="Q147" i="427"/>
  <c r="H148" i="427"/>
  <c r="I148" i="427"/>
  <c r="J148" i="427"/>
  <c r="K148" i="427"/>
  <c r="L148" i="427"/>
  <c r="M148" i="427"/>
  <c r="N148" i="427"/>
  <c r="O148" i="427"/>
  <c r="P148" i="427"/>
  <c r="Q148" i="427"/>
  <c r="H149" i="427"/>
  <c r="I149" i="427"/>
  <c r="J149" i="427"/>
  <c r="K149" i="427"/>
  <c r="L149" i="427"/>
  <c r="M149" i="427"/>
  <c r="N149" i="427"/>
  <c r="O149" i="427"/>
  <c r="P149" i="427"/>
  <c r="Q149" i="427"/>
  <c r="H150" i="427"/>
  <c r="I150" i="427"/>
  <c r="J150" i="427"/>
  <c r="K150" i="427"/>
  <c r="L150" i="427"/>
  <c r="M150" i="427"/>
  <c r="N150" i="427"/>
  <c r="O150" i="427"/>
  <c r="P150" i="427"/>
  <c r="Q150" i="427"/>
  <c r="H151" i="427"/>
  <c r="I151" i="427"/>
  <c r="J151" i="427"/>
  <c r="K151" i="427"/>
  <c r="L151" i="427"/>
  <c r="M151" i="427"/>
  <c r="N151" i="427"/>
  <c r="O151" i="427"/>
  <c r="P151" i="427"/>
  <c r="Q151" i="427"/>
  <c r="H152" i="427"/>
  <c r="I152" i="427"/>
  <c r="J152" i="427"/>
  <c r="K152" i="427"/>
  <c r="L152" i="427"/>
  <c r="M152" i="427"/>
  <c r="N152" i="427"/>
  <c r="O152" i="427"/>
  <c r="P152" i="427"/>
  <c r="Q152" i="427"/>
  <c r="H153" i="427"/>
  <c r="I153" i="427"/>
  <c r="J153" i="427"/>
  <c r="K153" i="427"/>
  <c r="L153" i="427"/>
  <c r="M153" i="427"/>
  <c r="N153" i="427"/>
  <c r="O153" i="427"/>
  <c r="P153" i="427"/>
  <c r="Q153" i="427"/>
  <c r="H154" i="427"/>
  <c r="I154" i="427"/>
  <c r="J154" i="427"/>
  <c r="K154" i="427"/>
  <c r="L154" i="427"/>
  <c r="M154" i="427"/>
  <c r="N154" i="427"/>
  <c r="O154" i="427"/>
  <c r="P154" i="427"/>
  <c r="Q154" i="427"/>
  <c r="H155" i="427"/>
  <c r="I155" i="427"/>
  <c r="J155" i="427"/>
  <c r="K155" i="427"/>
  <c r="L155" i="427"/>
  <c r="M155" i="427"/>
  <c r="N155" i="427"/>
  <c r="O155" i="427"/>
  <c r="P155" i="427"/>
  <c r="Q155" i="427"/>
  <c r="H156" i="427"/>
  <c r="I156" i="427"/>
  <c r="J156" i="427"/>
  <c r="K156" i="427"/>
  <c r="L156" i="427"/>
  <c r="M156" i="427"/>
  <c r="N156" i="427"/>
  <c r="O156" i="427"/>
  <c r="P156" i="427"/>
  <c r="Q156" i="427"/>
  <c r="H157" i="427"/>
  <c r="I157" i="427"/>
  <c r="J157" i="427"/>
  <c r="K157" i="427"/>
  <c r="L157" i="427"/>
  <c r="M157" i="427"/>
  <c r="N157" i="427"/>
  <c r="O157" i="427"/>
  <c r="P157" i="427"/>
  <c r="Q157" i="427"/>
  <c r="H158" i="427"/>
  <c r="I158" i="427"/>
  <c r="J158" i="427"/>
  <c r="K158" i="427"/>
  <c r="L158" i="427"/>
  <c r="M158" i="427"/>
  <c r="N158" i="427"/>
  <c r="O158" i="427"/>
  <c r="P158" i="427"/>
  <c r="Q158" i="427"/>
  <c r="H159" i="427"/>
  <c r="I159" i="427"/>
  <c r="J159" i="427"/>
  <c r="K159" i="427"/>
  <c r="L159" i="427"/>
  <c r="M159" i="427"/>
  <c r="N159" i="427"/>
  <c r="O159" i="427"/>
  <c r="P159" i="427"/>
  <c r="Q159" i="427"/>
  <c r="H160" i="427"/>
  <c r="I160" i="427"/>
  <c r="J160" i="427"/>
  <c r="K160" i="427"/>
  <c r="L160" i="427"/>
  <c r="M160" i="427"/>
  <c r="N160" i="427"/>
  <c r="O160" i="427"/>
  <c r="P160" i="427"/>
  <c r="Q160" i="427"/>
  <c r="H161" i="427"/>
  <c r="I161" i="427"/>
  <c r="J161" i="427"/>
  <c r="K161" i="427"/>
  <c r="L161" i="427"/>
  <c r="M161" i="427"/>
  <c r="N161" i="427"/>
  <c r="O161" i="427"/>
  <c r="P161" i="427"/>
  <c r="Q161" i="427"/>
  <c r="H162" i="427"/>
  <c r="I162" i="427"/>
  <c r="J162" i="427"/>
  <c r="K162" i="427"/>
  <c r="L162" i="427"/>
  <c r="M162" i="427"/>
  <c r="N162" i="427"/>
  <c r="O162" i="427"/>
  <c r="P162" i="427"/>
  <c r="Q162" i="427"/>
  <c r="H163" i="427"/>
  <c r="I163" i="427"/>
  <c r="J163" i="427"/>
  <c r="K163" i="427"/>
  <c r="L163" i="427"/>
  <c r="M163" i="427"/>
  <c r="N163" i="427"/>
  <c r="O163" i="427"/>
  <c r="P163" i="427"/>
  <c r="Q163" i="427"/>
  <c r="H164" i="427"/>
  <c r="I164" i="427"/>
  <c r="J164" i="427"/>
  <c r="K164" i="427"/>
  <c r="L164" i="427"/>
  <c r="M164" i="427"/>
  <c r="N164" i="427"/>
  <c r="O164" i="427"/>
  <c r="P164" i="427"/>
  <c r="Q164" i="427"/>
  <c r="H165" i="427"/>
  <c r="I165" i="427"/>
  <c r="J165" i="427"/>
  <c r="K165" i="427"/>
  <c r="L165" i="427"/>
  <c r="M165" i="427"/>
  <c r="N165" i="427"/>
  <c r="O165" i="427"/>
  <c r="P165" i="427"/>
  <c r="Q165" i="427"/>
  <c r="H166" i="427"/>
  <c r="I166" i="427"/>
  <c r="J166" i="427"/>
  <c r="K166" i="427"/>
  <c r="L166" i="427"/>
  <c r="M166" i="427"/>
  <c r="N166" i="427"/>
  <c r="O166" i="427"/>
  <c r="P166" i="427"/>
  <c r="Q166" i="427"/>
  <c r="H167" i="427"/>
  <c r="I167" i="427"/>
  <c r="J167" i="427"/>
  <c r="K167" i="427"/>
  <c r="L167" i="427"/>
  <c r="M167" i="427"/>
  <c r="N167" i="427"/>
  <c r="O167" i="427"/>
  <c r="P167" i="427"/>
  <c r="Q167" i="427"/>
  <c r="H168" i="427"/>
  <c r="I168" i="427"/>
  <c r="J168" i="427"/>
  <c r="K168" i="427"/>
  <c r="L168" i="427"/>
  <c r="M168" i="427"/>
  <c r="N168" i="427"/>
  <c r="O168" i="427"/>
  <c r="P168" i="427"/>
  <c r="Q168" i="427"/>
  <c r="H169" i="427"/>
  <c r="I169" i="427"/>
  <c r="J169" i="427"/>
  <c r="K169" i="427"/>
  <c r="L169" i="427"/>
  <c r="M169" i="427"/>
  <c r="N169" i="427"/>
  <c r="O169" i="427"/>
  <c r="P169" i="427"/>
  <c r="Q169" i="427"/>
  <c r="H170" i="427"/>
  <c r="I170" i="427"/>
  <c r="J170" i="427"/>
  <c r="K170" i="427"/>
  <c r="L170" i="427"/>
  <c r="M170" i="427"/>
  <c r="N170" i="427"/>
  <c r="O170" i="427"/>
  <c r="P170" i="427"/>
  <c r="Q170" i="427"/>
  <c r="H171" i="427"/>
  <c r="I171" i="427"/>
  <c r="J171" i="427"/>
  <c r="K171" i="427"/>
  <c r="L171" i="427"/>
  <c r="M171" i="427"/>
  <c r="N171" i="427"/>
  <c r="O171" i="427"/>
  <c r="P171" i="427"/>
  <c r="Q171" i="427"/>
  <c r="H172" i="427"/>
  <c r="I172" i="427"/>
  <c r="J172" i="427"/>
  <c r="K172" i="427"/>
  <c r="L172" i="427"/>
  <c r="M172" i="427"/>
  <c r="N172" i="427"/>
  <c r="O172" i="427"/>
  <c r="P172" i="427"/>
  <c r="Q172" i="427"/>
  <c r="H173" i="427"/>
  <c r="I173" i="427"/>
  <c r="J173" i="427"/>
  <c r="K173" i="427"/>
  <c r="L173" i="427"/>
  <c r="M173" i="427"/>
  <c r="N173" i="427"/>
  <c r="O173" i="427"/>
  <c r="P173" i="427"/>
  <c r="Q173" i="427"/>
  <c r="I174" i="427"/>
  <c r="I175" i="427" s="1"/>
  <c r="I177" i="427" s="1"/>
  <c r="I221" i="427" s="1"/>
  <c r="Q181" i="427"/>
  <c r="D183" i="427"/>
  <c r="H187" i="427"/>
  <c r="I187" i="427"/>
  <c r="J187" i="427"/>
  <c r="K187" i="427"/>
  <c r="K219" i="427" s="1"/>
  <c r="K220" i="427" s="1"/>
  <c r="L187" i="427"/>
  <c r="M187" i="427"/>
  <c r="N187" i="427"/>
  <c r="O187" i="427"/>
  <c r="O219" i="427" s="1"/>
  <c r="O220" i="427" s="1"/>
  <c r="O222" i="427" s="1"/>
  <c r="P187" i="427"/>
  <c r="Q187" i="427"/>
  <c r="H188" i="427"/>
  <c r="I188" i="427"/>
  <c r="I219" i="427" s="1"/>
  <c r="I220" i="427" s="1"/>
  <c r="J188" i="427"/>
  <c r="J219" i="427" s="1"/>
  <c r="J220" i="427" s="1"/>
  <c r="K188" i="427"/>
  <c r="L188" i="427"/>
  <c r="M188" i="427"/>
  <c r="M219" i="427" s="1"/>
  <c r="M220" i="427" s="1"/>
  <c r="M222" i="427" s="1"/>
  <c r="N188" i="427"/>
  <c r="O188" i="427"/>
  <c r="P188" i="427"/>
  <c r="Q188" i="427"/>
  <c r="H189" i="427"/>
  <c r="I189" i="427"/>
  <c r="J189" i="427"/>
  <c r="K189" i="427"/>
  <c r="L189" i="427"/>
  <c r="M189" i="427"/>
  <c r="N189" i="427"/>
  <c r="O189" i="427"/>
  <c r="P189" i="427"/>
  <c r="Q189" i="427"/>
  <c r="H190" i="427"/>
  <c r="I190" i="427"/>
  <c r="J190" i="427"/>
  <c r="K190" i="427"/>
  <c r="L190" i="427"/>
  <c r="M190" i="427"/>
  <c r="N190" i="427"/>
  <c r="O190" i="427"/>
  <c r="P190" i="427"/>
  <c r="Q190" i="427"/>
  <c r="H191" i="427"/>
  <c r="I191" i="427"/>
  <c r="J191" i="427"/>
  <c r="K191" i="427"/>
  <c r="L191" i="427"/>
  <c r="M191" i="427"/>
  <c r="N191" i="427"/>
  <c r="O191" i="427"/>
  <c r="P191" i="427"/>
  <c r="P219" i="427" s="1"/>
  <c r="P220" i="427" s="1"/>
  <c r="P222" i="427" s="1"/>
  <c r="Q191" i="427"/>
  <c r="H192" i="427"/>
  <c r="I192" i="427"/>
  <c r="J192" i="427"/>
  <c r="K192" i="427"/>
  <c r="L192" i="427"/>
  <c r="M192" i="427"/>
  <c r="N192" i="427"/>
  <c r="O192" i="427"/>
  <c r="P192" i="427"/>
  <c r="Q192" i="427"/>
  <c r="H193" i="427"/>
  <c r="I193" i="427"/>
  <c r="J193" i="427"/>
  <c r="K193" i="427"/>
  <c r="L193" i="427"/>
  <c r="M193" i="427"/>
  <c r="N193" i="427"/>
  <c r="O193" i="427"/>
  <c r="P193" i="427"/>
  <c r="Q193" i="427"/>
  <c r="H194" i="427"/>
  <c r="I194" i="427"/>
  <c r="J194" i="427"/>
  <c r="K194" i="427"/>
  <c r="L194" i="427"/>
  <c r="M194" i="427"/>
  <c r="N194" i="427"/>
  <c r="O194" i="427"/>
  <c r="P194" i="427"/>
  <c r="Q194" i="427"/>
  <c r="H195" i="427"/>
  <c r="I195" i="427"/>
  <c r="J195" i="427"/>
  <c r="K195" i="427"/>
  <c r="L195" i="427"/>
  <c r="M195" i="427"/>
  <c r="N195" i="427"/>
  <c r="O195" i="427"/>
  <c r="P195" i="427"/>
  <c r="Q195" i="427"/>
  <c r="H196" i="427"/>
  <c r="I196" i="427"/>
  <c r="J196" i="427"/>
  <c r="K196" i="427"/>
  <c r="L196" i="427"/>
  <c r="M196" i="427"/>
  <c r="N196" i="427"/>
  <c r="O196" i="427"/>
  <c r="P196" i="427"/>
  <c r="Q196" i="427"/>
  <c r="H197" i="427"/>
  <c r="I197" i="427"/>
  <c r="J197" i="427"/>
  <c r="K197" i="427"/>
  <c r="L197" i="427"/>
  <c r="M197" i="427"/>
  <c r="N197" i="427"/>
  <c r="O197" i="427"/>
  <c r="P197" i="427"/>
  <c r="Q197" i="427"/>
  <c r="H198" i="427"/>
  <c r="I198" i="427"/>
  <c r="J198" i="427"/>
  <c r="K198" i="427"/>
  <c r="L198" i="427"/>
  <c r="M198" i="427"/>
  <c r="N198" i="427"/>
  <c r="O198" i="427"/>
  <c r="P198" i="427"/>
  <c r="Q198" i="427"/>
  <c r="H199" i="427"/>
  <c r="I199" i="427"/>
  <c r="J199" i="427"/>
  <c r="K199" i="427"/>
  <c r="L199" i="427"/>
  <c r="M199" i="427"/>
  <c r="N199" i="427"/>
  <c r="O199" i="427"/>
  <c r="P199" i="427"/>
  <c r="Q199" i="427"/>
  <c r="H200" i="427"/>
  <c r="I200" i="427"/>
  <c r="J200" i="427"/>
  <c r="K200" i="427"/>
  <c r="L200" i="427"/>
  <c r="M200" i="427"/>
  <c r="N200" i="427"/>
  <c r="O200" i="427"/>
  <c r="P200" i="427"/>
  <c r="Q200" i="427"/>
  <c r="Q219" i="427" s="1"/>
  <c r="Q220" i="427" s="1"/>
  <c r="Q222" i="427" s="1"/>
  <c r="H201" i="427"/>
  <c r="I201" i="427"/>
  <c r="J201" i="427"/>
  <c r="K201" i="427"/>
  <c r="L201" i="427"/>
  <c r="M201" i="427"/>
  <c r="N201" i="427"/>
  <c r="O201" i="427"/>
  <c r="P201" i="427"/>
  <c r="Q201" i="427"/>
  <c r="H202" i="427"/>
  <c r="I202" i="427"/>
  <c r="J202" i="427"/>
  <c r="K202" i="427"/>
  <c r="L202" i="427"/>
  <c r="M202" i="427"/>
  <c r="N202" i="427"/>
  <c r="O202" i="427"/>
  <c r="P202" i="427"/>
  <c r="Q202" i="427"/>
  <c r="H203" i="427"/>
  <c r="I203" i="427"/>
  <c r="J203" i="427"/>
  <c r="K203" i="427"/>
  <c r="L203" i="427"/>
  <c r="M203" i="427"/>
  <c r="N203" i="427"/>
  <c r="O203" i="427"/>
  <c r="P203" i="427"/>
  <c r="Q203" i="427"/>
  <c r="H204" i="427"/>
  <c r="I204" i="427"/>
  <c r="J204" i="427"/>
  <c r="K204" i="427"/>
  <c r="L204" i="427"/>
  <c r="M204" i="427"/>
  <c r="N204" i="427"/>
  <c r="O204" i="427"/>
  <c r="P204" i="427"/>
  <c r="Q204" i="427"/>
  <c r="H205" i="427"/>
  <c r="I205" i="427"/>
  <c r="J205" i="427"/>
  <c r="K205" i="427"/>
  <c r="L205" i="427"/>
  <c r="M205" i="427"/>
  <c r="N205" i="427"/>
  <c r="O205" i="427"/>
  <c r="P205" i="427"/>
  <c r="Q205" i="427"/>
  <c r="H206" i="427"/>
  <c r="I206" i="427"/>
  <c r="J206" i="427"/>
  <c r="K206" i="427"/>
  <c r="L206" i="427"/>
  <c r="M206" i="427"/>
  <c r="N206" i="427"/>
  <c r="O206" i="427"/>
  <c r="P206" i="427"/>
  <c r="Q206" i="427"/>
  <c r="H207" i="427"/>
  <c r="I207" i="427"/>
  <c r="J207" i="427"/>
  <c r="K207" i="427"/>
  <c r="L207" i="427"/>
  <c r="M207" i="427"/>
  <c r="N207" i="427"/>
  <c r="O207" i="427"/>
  <c r="P207" i="427"/>
  <c r="Q207" i="427"/>
  <c r="H208" i="427"/>
  <c r="I208" i="427"/>
  <c r="J208" i="427"/>
  <c r="K208" i="427"/>
  <c r="L208" i="427"/>
  <c r="M208" i="427"/>
  <c r="N208" i="427"/>
  <c r="O208" i="427"/>
  <c r="P208" i="427"/>
  <c r="Q208" i="427"/>
  <c r="H209" i="427"/>
  <c r="I209" i="427"/>
  <c r="J209" i="427"/>
  <c r="K209" i="427"/>
  <c r="L209" i="427"/>
  <c r="M209" i="427"/>
  <c r="N209" i="427"/>
  <c r="O209" i="427"/>
  <c r="P209" i="427"/>
  <c r="Q209" i="427"/>
  <c r="H210" i="427"/>
  <c r="I210" i="427"/>
  <c r="J210" i="427"/>
  <c r="K210" i="427"/>
  <c r="L210" i="427"/>
  <c r="M210" i="427"/>
  <c r="N210" i="427"/>
  <c r="O210" i="427"/>
  <c r="P210" i="427"/>
  <c r="Q210" i="427"/>
  <c r="H211" i="427"/>
  <c r="I211" i="427"/>
  <c r="J211" i="427"/>
  <c r="K211" i="427"/>
  <c r="L211" i="427"/>
  <c r="M211" i="427"/>
  <c r="N211" i="427"/>
  <c r="O211" i="427"/>
  <c r="P211" i="427"/>
  <c r="Q211" i="427"/>
  <c r="H212" i="427"/>
  <c r="I212" i="427"/>
  <c r="J212" i="427"/>
  <c r="K212" i="427"/>
  <c r="L212" i="427"/>
  <c r="M212" i="427"/>
  <c r="N212" i="427"/>
  <c r="O212" i="427"/>
  <c r="P212" i="427"/>
  <c r="Q212" i="427"/>
  <c r="H213" i="427"/>
  <c r="I213" i="427"/>
  <c r="J213" i="427"/>
  <c r="K213" i="427"/>
  <c r="L213" i="427"/>
  <c r="M213" i="427"/>
  <c r="N213" i="427"/>
  <c r="O213" i="427"/>
  <c r="P213" i="427"/>
  <c r="Q213" i="427"/>
  <c r="H214" i="427"/>
  <c r="I214" i="427"/>
  <c r="J214" i="427"/>
  <c r="K214" i="427"/>
  <c r="L214" i="427"/>
  <c r="M214" i="427"/>
  <c r="N214" i="427"/>
  <c r="O214" i="427"/>
  <c r="P214" i="427"/>
  <c r="Q214" i="427"/>
  <c r="H215" i="427"/>
  <c r="I215" i="427"/>
  <c r="J215" i="427"/>
  <c r="K215" i="427"/>
  <c r="L215" i="427"/>
  <c r="M215" i="427"/>
  <c r="N215" i="427"/>
  <c r="O215" i="427"/>
  <c r="P215" i="427"/>
  <c r="Q215" i="427"/>
  <c r="H216" i="427"/>
  <c r="I216" i="427"/>
  <c r="J216" i="427"/>
  <c r="K216" i="427"/>
  <c r="L216" i="427"/>
  <c r="M216" i="427"/>
  <c r="N216" i="427"/>
  <c r="O216" i="427"/>
  <c r="P216" i="427"/>
  <c r="Q216" i="427"/>
  <c r="H217" i="427"/>
  <c r="I217" i="427"/>
  <c r="J217" i="427"/>
  <c r="K217" i="427"/>
  <c r="L217" i="427"/>
  <c r="M217" i="427"/>
  <c r="N217" i="427"/>
  <c r="N219" i="427" s="1"/>
  <c r="N220" i="427" s="1"/>
  <c r="N222" i="427" s="1"/>
  <c r="O217" i="427"/>
  <c r="P217" i="427"/>
  <c r="Q217" i="427"/>
  <c r="H218" i="427"/>
  <c r="I218" i="427"/>
  <c r="J218" i="427"/>
  <c r="K218" i="427"/>
  <c r="L218" i="427"/>
  <c r="M218" i="427"/>
  <c r="N218" i="427"/>
  <c r="O218" i="427"/>
  <c r="P218" i="427"/>
  <c r="Q218" i="427"/>
  <c r="H219" i="427"/>
  <c r="H220" i="427" s="1"/>
  <c r="L219" i="427"/>
  <c r="L220" i="427" s="1"/>
  <c r="L222" i="427" s="1"/>
  <c r="Q226" i="427"/>
  <c r="H232" i="427"/>
  <c r="I232" i="427"/>
  <c r="I266" i="427" s="1"/>
  <c r="I267" i="427" s="1"/>
  <c r="I269" i="427" s="1"/>
  <c r="I313" i="427" s="1"/>
  <c r="J232" i="427"/>
  <c r="K232" i="427"/>
  <c r="L232" i="427"/>
  <c r="M232" i="427"/>
  <c r="M266" i="427" s="1"/>
  <c r="M267" i="427" s="1"/>
  <c r="M269" i="427" s="1"/>
  <c r="N232" i="427"/>
  <c r="N266" i="427" s="1"/>
  <c r="N267" i="427" s="1"/>
  <c r="N269" i="427" s="1"/>
  <c r="O232" i="427"/>
  <c r="P232" i="427"/>
  <c r="Q232" i="427"/>
  <c r="Q266" i="427" s="1"/>
  <c r="Q267" i="427" s="1"/>
  <c r="Q269" i="427" s="1"/>
  <c r="H233" i="427"/>
  <c r="I233" i="427"/>
  <c r="J233" i="427"/>
  <c r="K233" i="427"/>
  <c r="K266" i="427" s="1"/>
  <c r="K267" i="427" s="1"/>
  <c r="K269" i="427" s="1"/>
  <c r="K313" i="427" s="1"/>
  <c r="L233" i="427"/>
  <c r="M233" i="427"/>
  <c r="N233" i="427"/>
  <c r="O233" i="427"/>
  <c r="P233" i="427"/>
  <c r="Q233" i="427"/>
  <c r="H234" i="427"/>
  <c r="I234" i="427"/>
  <c r="J234" i="427"/>
  <c r="K234" i="427"/>
  <c r="L234" i="427"/>
  <c r="L266" i="427" s="1"/>
  <c r="L267" i="427" s="1"/>
  <c r="L269" i="427" s="1"/>
  <c r="L313" i="427" s="1"/>
  <c r="M234" i="427"/>
  <c r="N234" i="427"/>
  <c r="O234" i="427"/>
  <c r="P234" i="427"/>
  <c r="Q234" i="427"/>
  <c r="H235" i="427"/>
  <c r="I235" i="427"/>
  <c r="J235" i="427"/>
  <c r="J266" i="427" s="1"/>
  <c r="J267" i="427" s="1"/>
  <c r="J269" i="427" s="1"/>
  <c r="J313" i="427" s="1"/>
  <c r="K235" i="427"/>
  <c r="L235" i="427"/>
  <c r="M235" i="427"/>
  <c r="N235" i="427"/>
  <c r="O235" i="427"/>
  <c r="P235" i="427"/>
  <c r="Q235" i="427"/>
  <c r="H236" i="427"/>
  <c r="I236" i="427"/>
  <c r="J236" i="427"/>
  <c r="K236" i="427"/>
  <c r="L236" i="427"/>
  <c r="M236" i="427"/>
  <c r="N236" i="427"/>
  <c r="O236" i="427"/>
  <c r="P236" i="427"/>
  <c r="Q236" i="427"/>
  <c r="H237" i="427"/>
  <c r="I237" i="427"/>
  <c r="J237" i="427"/>
  <c r="K237" i="427"/>
  <c r="L237" i="427"/>
  <c r="M237" i="427"/>
  <c r="N237" i="427"/>
  <c r="O237" i="427"/>
  <c r="P237" i="427"/>
  <c r="Q237" i="427"/>
  <c r="H238" i="427"/>
  <c r="I238" i="427"/>
  <c r="J238" i="427"/>
  <c r="K238" i="427"/>
  <c r="L238" i="427"/>
  <c r="M238" i="427"/>
  <c r="N238" i="427"/>
  <c r="O238" i="427"/>
  <c r="P238" i="427"/>
  <c r="Q238" i="427"/>
  <c r="H239" i="427"/>
  <c r="I239" i="427"/>
  <c r="J239" i="427"/>
  <c r="K239" i="427"/>
  <c r="L239" i="427"/>
  <c r="M239" i="427"/>
  <c r="N239" i="427"/>
  <c r="O239" i="427"/>
  <c r="O266" i="427" s="1"/>
  <c r="O267" i="427" s="1"/>
  <c r="O269" i="427" s="1"/>
  <c r="P239" i="427"/>
  <c r="Q239" i="427"/>
  <c r="H240" i="427"/>
  <c r="I240" i="427"/>
  <c r="J240" i="427"/>
  <c r="K240" i="427"/>
  <c r="L240" i="427"/>
  <c r="M240" i="427"/>
  <c r="N240" i="427"/>
  <c r="O240" i="427"/>
  <c r="P240" i="427"/>
  <c r="Q240" i="427"/>
  <c r="H241" i="427"/>
  <c r="I241" i="427"/>
  <c r="J241" i="427"/>
  <c r="K241" i="427"/>
  <c r="L241" i="427"/>
  <c r="M241" i="427"/>
  <c r="N241" i="427"/>
  <c r="O241" i="427"/>
  <c r="P241" i="427"/>
  <c r="Q241" i="427"/>
  <c r="H242" i="427"/>
  <c r="I242" i="427"/>
  <c r="J242" i="427"/>
  <c r="K242" i="427"/>
  <c r="L242" i="427"/>
  <c r="M242" i="427"/>
  <c r="N242" i="427"/>
  <c r="O242" i="427"/>
  <c r="P242" i="427"/>
  <c r="Q242" i="427"/>
  <c r="H243" i="427"/>
  <c r="I243" i="427"/>
  <c r="J243" i="427"/>
  <c r="K243" i="427"/>
  <c r="L243" i="427"/>
  <c r="M243" i="427"/>
  <c r="N243" i="427"/>
  <c r="O243" i="427"/>
  <c r="P243" i="427"/>
  <c r="Q243" i="427"/>
  <c r="H244" i="427"/>
  <c r="I244" i="427"/>
  <c r="J244" i="427"/>
  <c r="K244" i="427"/>
  <c r="L244" i="427"/>
  <c r="M244" i="427"/>
  <c r="N244" i="427"/>
  <c r="O244" i="427"/>
  <c r="P244" i="427"/>
  <c r="Q244" i="427"/>
  <c r="H245" i="427"/>
  <c r="I245" i="427"/>
  <c r="J245" i="427"/>
  <c r="K245" i="427"/>
  <c r="L245" i="427"/>
  <c r="M245" i="427"/>
  <c r="N245" i="427"/>
  <c r="O245" i="427"/>
  <c r="P245" i="427"/>
  <c r="Q245" i="427"/>
  <c r="H246" i="427"/>
  <c r="I246" i="427"/>
  <c r="J246" i="427"/>
  <c r="K246" i="427"/>
  <c r="L246" i="427"/>
  <c r="M246" i="427"/>
  <c r="N246" i="427"/>
  <c r="O246" i="427"/>
  <c r="P246" i="427"/>
  <c r="Q246" i="427"/>
  <c r="H247" i="427"/>
  <c r="I247" i="427"/>
  <c r="J247" i="427"/>
  <c r="K247" i="427"/>
  <c r="L247" i="427"/>
  <c r="M247" i="427"/>
  <c r="N247" i="427"/>
  <c r="O247" i="427"/>
  <c r="P247" i="427"/>
  <c r="Q247" i="427"/>
  <c r="H248" i="427"/>
  <c r="I248" i="427"/>
  <c r="J248" i="427"/>
  <c r="K248" i="427"/>
  <c r="L248" i="427"/>
  <c r="M248" i="427"/>
  <c r="N248" i="427"/>
  <c r="O248" i="427"/>
  <c r="P248" i="427"/>
  <c r="Q248" i="427"/>
  <c r="H249" i="427"/>
  <c r="I249" i="427"/>
  <c r="J249" i="427"/>
  <c r="K249" i="427"/>
  <c r="L249" i="427"/>
  <c r="M249" i="427"/>
  <c r="N249" i="427"/>
  <c r="O249" i="427"/>
  <c r="P249" i="427"/>
  <c r="Q249" i="427"/>
  <c r="H250" i="427"/>
  <c r="I250" i="427"/>
  <c r="J250" i="427"/>
  <c r="K250" i="427"/>
  <c r="L250" i="427"/>
  <c r="M250" i="427"/>
  <c r="N250" i="427"/>
  <c r="O250" i="427"/>
  <c r="P250" i="427"/>
  <c r="P266" i="427" s="1"/>
  <c r="P267" i="427" s="1"/>
  <c r="P269" i="427" s="1"/>
  <c r="Q250" i="427"/>
  <c r="H251" i="427"/>
  <c r="I251" i="427"/>
  <c r="J251" i="427"/>
  <c r="K251" i="427"/>
  <c r="L251" i="427"/>
  <c r="M251" i="427"/>
  <c r="N251" i="427"/>
  <c r="O251" i="427"/>
  <c r="P251" i="427"/>
  <c r="Q251" i="427"/>
  <c r="H252" i="427"/>
  <c r="I252" i="427"/>
  <c r="J252" i="427"/>
  <c r="K252" i="427"/>
  <c r="L252" i="427"/>
  <c r="M252" i="427"/>
  <c r="N252" i="427"/>
  <c r="O252" i="427"/>
  <c r="P252" i="427"/>
  <c r="Q252" i="427"/>
  <c r="H253" i="427"/>
  <c r="I253" i="427"/>
  <c r="J253" i="427"/>
  <c r="K253" i="427"/>
  <c r="L253" i="427"/>
  <c r="M253" i="427"/>
  <c r="N253" i="427"/>
  <c r="O253" i="427"/>
  <c r="P253" i="427"/>
  <c r="Q253" i="427"/>
  <c r="H254" i="427"/>
  <c r="I254" i="427"/>
  <c r="J254" i="427"/>
  <c r="K254" i="427"/>
  <c r="L254" i="427"/>
  <c r="M254" i="427"/>
  <c r="N254" i="427"/>
  <c r="O254" i="427"/>
  <c r="P254" i="427"/>
  <c r="Q254" i="427"/>
  <c r="H255" i="427"/>
  <c r="I255" i="427"/>
  <c r="J255" i="427"/>
  <c r="K255" i="427"/>
  <c r="L255" i="427"/>
  <c r="M255" i="427"/>
  <c r="N255" i="427"/>
  <c r="O255" i="427"/>
  <c r="P255" i="427"/>
  <c r="Q255" i="427"/>
  <c r="H256" i="427"/>
  <c r="I256" i="427"/>
  <c r="J256" i="427"/>
  <c r="K256" i="427"/>
  <c r="L256" i="427"/>
  <c r="M256" i="427"/>
  <c r="N256" i="427"/>
  <c r="O256" i="427"/>
  <c r="P256" i="427"/>
  <c r="Q256" i="427"/>
  <c r="H257" i="427"/>
  <c r="I257" i="427"/>
  <c r="J257" i="427"/>
  <c r="K257" i="427"/>
  <c r="L257" i="427"/>
  <c r="M257" i="427"/>
  <c r="N257" i="427"/>
  <c r="O257" i="427"/>
  <c r="P257" i="427"/>
  <c r="Q257" i="427"/>
  <c r="H258" i="427"/>
  <c r="I258" i="427"/>
  <c r="J258" i="427"/>
  <c r="K258" i="427"/>
  <c r="L258" i="427"/>
  <c r="M258" i="427"/>
  <c r="N258" i="427"/>
  <c r="O258" i="427"/>
  <c r="P258" i="427"/>
  <c r="Q258" i="427"/>
  <c r="H259" i="427"/>
  <c r="I259" i="427"/>
  <c r="J259" i="427"/>
  <c r="K259" i="427"/>
  <c r="L259" i="427"/>
  <c r="M259" i="427"/>
  <c r="N259" i="427"/>
  <c r="O259" i="427"/>
  <c r="P259" i="427"/>
  <c r="Q259" i="427"/>
  <c r="H260" i="427"/>
  <c r="I260" i="427"/>
  <c r="J260" i="427"/>
  <c r="K260" i="427"/>
  <c r="L260" i="427"/>
  <c r="M260" i="427"/>
  <c r="N260" i="427"/>
  <c r="O260" i="427"/>
  <c r="P260" i="427"/>
  <c r="Q260" i="427"/>
  <c r="H261" i="427"/>
  <c r="I261" i="427"/>
  <c r="J261" i="427"/>
  <c r="K261" i="427"/>
  <c r="L261" i="427"/>
  <c r="M261" i="427"/>
  <c r="N261" i="427"/>
  <c r="O261" i="427"/>
  <c r="P261" i="427"/>
  <c r="Q261" i="427"/>
  <c r="H262" i="427"/>
  <c r="I262" i="427"/>
  <c r="J262" i="427"/>
  <c r="K262" i="427"/>
  <c r="L262" i="427"/>
  <c r="M262" i="427"/>
  <c r="N262" i="427"/>
  <c r="O262" i="427"/>
  <c r="P262" i="427"/>
  <c r="Q262" i="427"/>
  <c r="H263" i="427"/>
  <c r="I263" i="427"/>
  <c r="J263" i="427"/>
  <c r="K263" i="427"/>
  <c r="L263" i="427"/>
  <c r="M263" i="427"/>
  <c r="N263" i="427"/>
  <c r="O263" i="427"/>
  <c r="P263" i="427"/>
  <c r="Q263" i="427"/>
  <c r="H264" i="427"/>
  <c r="I264" i="427"/>
  <c r="J264" i="427"/>
  <c r="K264" i="427"/>
  <c r="L264" i="427"/>
  <c r="M264" i="427"/>
  <c r="N264" i="427"/>
  <c r="O264" i="427"/>
  <c r="P264" i="427"/>
  <c r="Q264" i="427"/>
  <c r="H265" i="427"/>
  <c r="I265" i="427"/>
  <c r="J265" i="427"/>
  <c r="K265" i="427"/>
  <c r="L265" i="427"/>
  <c r="M265" i="427"/>
  <c r="N265" i="427"/>
  <c r="O265" i="427"/>
  <c r="P265" i="427"/>
  <c r="Q265" i="427"/>
  <c r="H266" i="427"/>
  <c r="H267" i="427" s="1"/>
  <c r="H269" i="427" s="1"/>
  <c r="Q273" i="427"/>
  <c r="Q318" i="427" s="1"/>
  <c r="Q363" i="427" s="1"/>
  <c r="Q408" i="427" s="1"/>
  <c r="Q453" i="427" s="1"/>
  <c r="Q498" i="427" s="1"/>
  <c r="Q543" i="427" s="1"/>
  <c r="Q588" i="427" s="1"/>
  <c r="Q633" i="427" s="1"/>
  <c r="Q678" i="427" s="1"/>
  <c r="D275" i="427"/>
  <c r="H279" i="427"/>
  <c r="I279" i="427"/>
  <c r="J279" i="427"/>
  <c r="J311" i="427" s="1"/>
  <c r="J312" i="427" s="1"/>
  <c r="J314" i="427" s="1"/>
  <c r="K279" i="427"/>
  <c r="K311" i="427" s="1"/>
  <c r="K312" i="427" s="1"/>
  <c r="K314" i="427" s="1"/>
  <c r="L315" i="427" s="1"/>
  <c r="L279" i="427"/>
  <c r="M279" i="427"/>
  <c r="N279" i="427"/>
  <c r="O279" i="427"/>
  <c r="P279" i="427"/>
  <c r="Q279" i="427"/>
  <c r="H280" i="427"/>
  <c r="I280" i="427"/>
  <c r="I311" i="427" s="1"/>
  <c r="I312" i="427" s="1"/>
  <c r="I314" i="427" s="1"/>
  <c r="J280" i="427"/>
  <c r="K280" i="427"/>
  <c r="L280" i="427"/>
  <c r="M280" i="427"/>
  <c r="N280" i="427"/>
  <c r="O280" i="427"/>
  <c r="P280" i="427"/>
  <c r="Q280" i="427"/>
  <c r="Q311" i="427" s="1"/>
  <c r="Q312" i="427" s="1"/>
  <c r="Q314" i="427" s="1"/>
  <c r="H281" i="427"/>
  <c r="I281" i="427"/>
  <c r="J281" i="427"/>
  <c r="K281" i="427"/>
  <c r="L281" i="427"/>
  <c r="M281" i="427"/>
  <c r="N281" i="427"/>
  <c r="O281" i="427"/>
  <c r="P281" i="427"/>
  <c r="Q281" i="427"/>
  <c r="H282" i="427"/>
  <c r="I282" i="427"/>
  <c r="J282" i="427"/>
  <c r="K282" i="427"/>
  <c r="L282" i="427"/>
  <c r="M282" i="427"/>
  <c r="N282" i="427"/>
  <c r="O282" i="427"/>
  <c r="P282" i="427"/>
  <c r="Q282" i="427"/>
  <c r="H283" i="427"/>
  <c r="I283" i="427"/>
  <c r="J283" i="427"/>
  <c r="K283" i="427"/>
  <c r="L283" i="427"/>
  <c r="M283" i="427"/>
  <c r="N283" i="427"/>
  <c r="O283" i="427"/>
  <c r="P283" i="427"/>
  <c r="Q283" i="427"/>
  <c r="H284" i="427"/>
  <c r="I284" i="427"/>
  <c r="J284" i="427"/>
  <c r="K284" i="427"/>
  <c r="L284" i="427"/>
  <c r="M284" i="427"/>
  <c r="N284" i="427"/>
  <c r="O284" i="427"/>
  <c r="P284" i="427"/>
  <c r="Q284" i="427"/>
  <c r="H285" i="427"/>
  <c r="I285" i="427"/>
  <c r="J285" i="427"/>
  <c r="K285" i="427"/>
  <c r="L285" i="427"/>
  <c r="M285" i="427"/>
  <c r="N285" i="427"/>
  <c r="O285" i="427"/>
  <c r="P285" i="427"/>
  <c r="Q285" i="427"/>
  <c r="H286" i="427"/>
  <c r="I286" i="427"/>
  <c r="J286" i="427"/>
  <c r="K286" i="427"/>
  <c r="L286" i="427"/>
  <c r="M286" i="427"/>
  <c r="N286" i="427"/>
  <c r="O286" i="427"/>
  <c r="P286" i="427"/>
  <c r="Q286" i="427"/>
  <c r="H287" i="427"/>
  <c r="I287" i="427"/>
  <c r="J287" i="427"/>
  <c r="K287" i="427"/>
  <c r="L287" i="427"/>
  <c r="M287" i="427"/>
  <c r="N287" i="427"/>
  <c r="O287" i="427"/>
  <c r="P287" i="427"/>
  <c r="Q287" i="427"/>
  <c r="H288" i="427"/>
  <c r="I288" i="427"/>
  <c r="J288" i="427"/>
  <c r="K288" i="427"/>
  <c r="L288" i="427"/>
  <c r="M288" i="427"/>
  <c r="N288" i="427"/>
  <c r="O288" i="427"/>
  <c r="P288" i="427"/>
  <c r="Q288" i="427"/>
  <c r="H289" i="427"/>
  <c r="I289" i="427"/>
  <c r="J289" i="427"/>
  <c r="K289" i="427"/>
  <c r="L289" i="427"/>
  <c r="M289" i="427"/>
  <c r="N289" i="427"/>
  <c r="O289" i="427"/>
  <c r="P289" i="427"/>
  <c r="Q289" i="427"/>
  <c r="H290" i="427"/>
  <c r="I290" i="427"/>
  <c r="J290" i="427"/>
  <c r="K290" i="427"/>
  <c r="L290" i="427"/>
  <c r="M290" i="427"/>
  <c r="N290" i="427"/>
  <c r="O290" i="427"/>
  <c r="P290" i="427"/>
  <c r="Q290" i="427"/>
  <c r="H291" i="427"/>
  <c r="I291" i="427"/>
  <c r="J291" i="427"/>
  <c r="K291" i="427"/>
  <c r="L291" i="427"/>
  <c r="M291" i="427"/>
  <c r="N291" i="427"/>
  <c r="O291" i="427"/>
  <c r="P291" i="427"/>
  <c r="Q291" i="427"/>
  <c r="H292" i="427"/>
  <c r="I292" i="427"/>
  <c r="J292" i="427"/>
  <c r="K292" i="427"/>
  <c r="L292" i="427"/>
  <c r="M292" i="427"/>
  <c r="N292" i="427"/>
  <c r="O292" i="427"/>
  <c r="P292" i="427"/>
  <c r="Q292" i="427"/>
  <c r="H293" i="427"/>
  <c r="I293" i="427"/>
  <c r="J293" i="427"/>
  <c r="K293" i="427"/>
  <c r="L293" i="427"/>
  <c r="M293" i="427"/>
  <c r="N293" i="427"/>
  <c r="O293" i="427"/>
  <c r="P293" i="427"/>
  <c r="Q293" i="427"/>
  <c r="H294" i="427"/>
  <c r="I294" i="427"/>
  <c r="J294" i="427"/>
  <c r="K294" i="427"/>
  <c r="L294" i="427"/>
  <c r="M294" i="427"/>
  <c r="N294" i="427"/>
  <c r="O294" i="427"/>
  <c r="P294" i="427"/>
  <c r="Q294" i="427"/>
  <c r="H295" i="427"/>
  <c r="I295" i="427"/>
  <c r="J295" i="427"/>
  <c r="K295" i="427"/>
  <c r="L295" i="427"/>
  <c r="M295" i="427"/>
  <c r="M311" i="427" s="1"/>
  <c r="M312" i="427" s="1"/>
  <c r="M314" i="427" s="1"/>
  <c r="N295" i="427"/>
  <c r="O295" i="427"/>
  <c r="P295" i="427"/>
  <c r="Q295" i="427"/>
  <c r="H296" i="427"/>
  <c r="I296" i="427"/>
  <c r="J296" i="427"/>
  <c r="K296" i="427"/>
  <c r="L296" i="427"/>
  <c r="M296" i="427"/>
  <c r="N296" i="427"/>
  <c r="N311" i="427" s="1"/>
  <c r="N312" i="427" s="1"/>
  <c r="N314" i="427" s="1"/>
  <c r="O296" i="427"/>
  <c r="P296" i="427"/>
  <c r="Q296" i="427"/>
  <c r="H297" i="427"/>
  <c r="I297" i="427"/>
  <c r="J297" i="427"/>
  <c r="K297" i="427"/>
  <c r="L297" i="427"/>
  <c r="M297" i="427"/>
  <c r="N297" i="427"/>
  <c r="O297" i="427"/>
  <c r="P297" i="427"/>
  <c r="Q297" i="427"/>
  <c r="H298" i="427"/>
  <c r="I298" i="427"/>
  <c r="J298" i="427"/>
  <c r="K298" i="427"/>
  <c r="L298" i="427"/>
  <c r="M298" i="427"/>
  <c r="N298" i="427"/>
  <c r="O298" i="427"/>
  <c r="P298" i="427"/>
  <c r="Q298" i="427"/>
  <c r="H299" i="427"/>
  <c r="I299" i="427"/>
  <c r="J299" i="427"/>
  <c r="K299" i="427"/>
  <c r="L299" i="427"/>
  <c r="M299" i="427"/>
  <c r="N299" i="427"/>
  <c r="O299" i="427"/>
  <c r="P299" i="427"/>
  <c r="Q299" i="427"/>
  <c r="H300" i="427"/>
  <c r="I300" i="427"/>
  <c r="J300" i="427"/>
  <c r="K300" i="427"/>
  <c r="L300" i="427"/>
  <c r="M300" i="427"/>
  <c r="N300" i="427"/>
  <c r="O300" i="427"/>
  <c r="P300" i="427"/>
  <c r="Q300" i="427"/>
  <c r="H301" i="427"/>
  <c r="I301" i="427"/>
  <c r="J301" i="427"/>
  <c r="K301" i="427"/>
  <c r="L301" i="427"/>
  <c r="M301" i="427"/>
  <c r="N301" i="427"/>
  <c r="O301" i="427"/>
  <c r="P301" i="427"/>
  <c r="Q301" i="427"/>
  <c r="H302" i="427"/>
  <c r="I302" i="427"/>
  <c r="J302" i="427"/>
  <c r="K302" i="427"/>
  <c r="L302" i="427"/>
  <c r="M302" i="427"/>
  <c r="N302" i="427"/>
  <c r="O302" i="427"/>
  <c r="P302" i="427"/>
  <c r="Q302" i="427"/>
  <c r="H303" i="427"/>
  <c r="I303" i="427"/>
  <c r="J303" i="427"/>
  <c r="K303" i="427"/>
  <c r="L303" i="427"/>
  <c r="M303" i="427"/>
  <c r="N303" i="427"/>
  <c r="O303" i="427"/>
  <c r="P303" i="427"/>
  <c r="Q303" i="427"/>
  <c r="H304" i="427"/>
  <c r="I304" i="427"/>
  <c r="J304" i="427"/>
  <c r="K304" i="427"/>
  <c r="L304" i="427"/>
  <c r="M304" i="427"/>
  <c r="N304" i="427"/>
  <c r="O304" i="427"/>
  <c r="P304" i="427"/>
  <c r="Q304" i="427"/>
  <c r="H305" i="427"/>
  <c r="I305" i="427"/>
  <c r="J305" i="427"/>
  <c r="K305" i="427"/>
  <c r="L305" i="427"/>
  <c r="M305" i="427"/>
  <c r="N305" i="427"/>
  <c r="O305" i="427"/>
  <c r="P305" i="427"/>
  <c r="Q305" i="427"/>
  <c r="H306" i="427"/>
  <c r="I306" i="427"/>
  <c r="J306" i="427"/>
  <c r="K306" i="427"/>
  <c r="L306" i="427"/>
  <c r="M306" i="427"/>
  <c r="N306" i="427"/>
  <c r="O306" i="427"/>
  <c r="P306" i="427"/>
  <c r="Q306" i="427"/>
  <c r="H307" i="427"/>
  <c r="I307" i="427"/>
  <c r="J307" i="427"/>
  <c r="K307" i="427"/>
  <c r="L307" i="427"/>
  <c r="M307" i="427"/>
  <c r="N307" i="427"/>
  <c r="O307" i="427"/>
  <c r="P307" i="427"/>
  <c r="Q307" i="427"/>
  <c r="H308" i="427"/>
  <c r="I308" i="427"/>
  <c r="J308" i="427"/>
  <c r="K308" i="427"/>
  <c r="L308" i="427"/>
  <c r="M308" i="427"/>
  <c r="N308" i="427"/>
  <c r="O308" i="427"/>
  <c r="P308" i="427"/>
  <c r="Q308" i="427"/>
  <c r="H309" i="427"/>
  <c r="I309" i="427"/>
  <c r="J309" i="427"/>
  <c r="K309" i="427"/>
  <c r="L309" i="427"/>
  <c r="M309" i="427"/>
  <c r="N309" i="427"/>
  <c r="O309" i="427"/>
  <c r="P309" i="427"/>
  <c r="Q309" i="427"/>
  <c r="H310" i="427"/>
  <c r="I310" i="427"/>
  <c r="J310" i="427"/>
  <c r="K310" i="427"/>
  <c r="L310" i="427"/>
  <c r="M310" i="427"/>
  <c r="N310" i="427"/>
  <c r="O310" i="427"/>
  <c r="P310" i="427"/>
  <c r="Q310" i="427"/>
  <c r="O311" i="427"/>
  <c r="O312" i="427" s="1"/>
  <c r="O314" i="427" s="1"/>
  <c r="H324" i="427"/>
  <c r="I324" i="427"/>
  <c r="I356" i="427" s="1"/>
  <c r="I357" i="427" s="1"/>
  <c r="I359" i="427" s="1"/>
  <c r="I403" i="427" s="1"/>
  <c r="I404" i="427" s="1"/>
  <c r="I448" i="427" s="1"/>
  <c r="J324" i="427"/>
  <c r="K324" i="427"/>
  <c r="L324" i="427"/>
  <c r="M324" i="427"/>
  <c r="M356" i="427" s="1"/>
  <c r="M357" i="427" s="1"/>
  <c r="M359" i="427" s="1"/>
  <c r="N324" i="427"/>
  <c r="O324" i="427"/>
  <c r="P324" i="427"/>
  <c r="Q324" i="427"/>
  <c r="H325" i="427"/>
  <c r="I325" i="427"/>
  <c r="J325" i="427"/>
  <c r="K325" i="427"/>
  <c r="L325" i="427"/>
  <c r="M325" i="427"/>
  <c r="N325" i="427"/>
  <c r="O325" i="427"/>
  <c r="P325" i="427"/>
  <c r="Q325" i="427"/>
  <c r="Q356" i="427" s="1"/>
  <c r="Q357" i="427" s="1"/>
  <c r="Q359" i="427" s="1"/>
  <c r="H326" i="427"/>
  <c r="I326" i="427"/>
  <c r="J326" i="427"/>
  <c r="K326" i="427"/>
  <c r="L326" i="427"/>
  <c r="M326" i="427"/>
  <c r="N326" i="427"/>
  <c r="O326" i="427"/>
  <c r="P326" i="427"/>
  <c r="Q326" i="427"/>
  <c r="H327" i="427"/>
  <c r="I327" i="427"/>
  <c r="J327" i="427"/>
  <c r="K327" i="427"/>
  <c r="L327" i="427"/>
  <c r="M327" i="427"/>
  <c r="N327" i="427"/>
  <c r="O327" i="427"/>
  <c r="P327" i="427"/>
  <c r="Q327" i="427"/>
  <c r="H328" i="427"/>
  <c r="I328" i="427"/>
  <c r="J328" i="427"/>
  <c r="K328" i="427"/>
  <c r="L328" i="427"/>
  <c r="M328" i="427"/>
  <c r="N328" i="427"/>
  <c r="O328" i="427"/>
  <c r="P328" i="427"/>
  <c r="Q328" i="427"/>
  <c r="H329" i="427"/>
  <c r="I329" i="427"/>
  <c r="J329" i="427"/>
  <c r="K329" i="427"/>
  <c r="L329" i="427"/>
  <c r="M329" i="427"/>
  <c r="N329" i="427"/>
  <c r="O329" i="427"/>
  <c r="P329" i="427"/>
  <c r="Q329" i="427"/>
  <c r="H330" i="427"/>
  <c r="I330" i="427"/>
  <c r="J330" i="427"/>
  <c r="K330" i="427"/>
  <c r="L330" i="427"/>
  <c r="M330" i="427"/>
  <c r="N330" i="427"/>
  <c r="O330" i="427"/>
  <c r="P330" i="427"/>
  <c r="Q330" i="427"/>
  <c r="H331" i="427"/>
  <c r="I331" i="427"/>
  <c r="J331" i="427"/>
  <c r="K331" i="427"/>
  <c r="L331" i="427"/>
  <c r="M331" i="427"/>
  <c r="N331" i="427"/>
  <c r="O331" i="427"/>
  <c r="P331" i="427"/>
  <c r="Q331" i="427"/>
  <c r="H332" i="427"/>
  <c r="I332" i="427"/>
  <c r="J332" i="427"/>
  <c r="K332" i="427"/>
  <c r="L332" i="427"/>
  <c r="M332" i="427"/>
  <c r="N332" i="427"/>
  <c r="O332" i="427"/>
  <c r="P332" i="427"/>
  <c r="Q332" i="427"/>
  <c r="H333" i="427"/>
  <c r="I333" i="427"/>
  <c r="J333" i="427"/>
  <c r="K333" i="427"/>
  <c r="L333" i="427"/>
  <c r="M333" i="427"/>
  <c r="N333" i="427"/>
  <c r="O333" i="427"/>
  <c r="P333" i="427"/>
  <c r="Q333" i="427"/>
  <c r="H334" i="427"/>
  <c r="I334" i="427"/>
  <c r="J334" i="427"/>
  <c r="K334" i="427"/>
  <c r="L334" i="427"/>
  <c r="M334" i="427"/>
  <c r="N334" i="427"/>
  <c r="O334" i="427"/>
  <c r="P334" i="427"/>
  <c r="Q334" i="427"/>
  <c r="H335" i="427"/>
  <c r="I335" i="427"/>
  <c r="J335" i="427"/>
  <c r="K335" i="427"/>
  <c r="L335" i="427"/>
  <c r="M335" i="427"/>
  <c r="N335" i="427"/>
  <c r="O335" i="427"/>
  <c r="P335" i="427"/>
  <c r="Q335" i="427"/>
  <c r="H336" i="427"/>
  <c r="I336" i="427"/>
  <c r="J336" i="427"/>
  <c r="K336" i="427"/>
  <c r="L336" i="427"/>
  <c r="M336" i="427"/>
  <c r="N336" i="427"/>
  <c r="O336" i="427"/>
  <c r="P336" i="427"/>
  <c r="Q336" i="427"/>
  <c r="H337" i="427"/>
  <c r="I337" i="427"/>
  <c r="J337" i="427"/>
  <c r="K337" i="427"/>
  <c r="L337" i="427"/>
  <c r="M337" i="427"/>
  <c r="N337" i="427"/>
  <c r="O337" i="427"/>
  <c r="P337" i="427"/>
  <c r="Q337" i="427"/>
  <c r="H338" i="427"/>
  <c r="I338" i="427"/>
  <c r="J338" i="427"/>
  <c r="K338" i="427"/>
  <c r="L338" i="427"/>
  <c r="M338" i="427"/>
  <c r="N338" i="427"/>
  <c r="O338" i="427"/>
  <c r="P338" i="427"/>
  <c r="Q338" i="427"/>
  <c r="H339" i="427"/>
  <c r="I339" i="427"/>
  <c r="J339" i="427"/>
  <c r="K339" i="427"/>
  <c r="L339" i="427"/>
  <c r="M339" i="427"/>
  <c r="N339" i="427"/>
  <c r="O339" i="427"/>
  <c r="P339" i="427"/>
  <c r="Q339" i="427"/>
  <c r="H340" i="427"/>
  <c r="I340" i="427"/>
  <c r="J340" i="427"/>
  <c r="K340" i="427"/>
  <c r="L340" i="427"/>
  <c r="M340" i="427"/>
  <c r="N340" i="427"/>
  <c r="O340" i="427"/>
  <c r="P340" i="427"/>
  <c r="Q340" i="427"/>
  <c r="H341" i="427"/>
  <c r="I341" i="427"/>
  <c r="J341" i="427"/>
  <c r="K341" i="427"/>
  <c r="L341" i="427"/>
  <c r="M341" i="427"/>
  <c r="N341" i="427"/>
  <c r="O341" i="427"/>
  <c r="P341" i="427"/>
  <c r="Q341" i="427"/>
  <c r="H342" i="427"/>
  <c r="I342" i="427"/>
  <c r="J342" i="427"/>
  <c r="K342" i="427"/>
  <c r="L342" i="427"/>
  <c r="M342" i="427"/>
  <c r="N342" i="427"/>
  <c r="O342" i="427"/>
  <c r="P342" i="427"/>
  <c r="Q342" i="427"/>
  <c r="H343" i="427"/>
  <c r="I343" i="427"/>
  <c r="J343" i="427"/>
  <c r="K343" i="427"/>
  <c r="L343" i="427"/>
  <c r="M343" i="427"/>
  <c r="N343" i="427"/>
  <c r="O343" i="427"/>
  <c r="P343" i="427"/>
  <c r="Q343" i="427"/>
  <c r="H344" i="427"/>
  <c r="I344" i="427"/>
  <c r="J344" i="427"/>
  <c r="K344" i="427"/>
  <c r="L344" i="427"/>
  <c r="M344" i="427"/>
  <c r="N344" i="427"/>
  <c r="O344" i="427"/>
  <c r="P344" i="427"/>
  <c r="Q344" i="427"/>
  <c r="H345" i="427"/>
  <c r="I345" i="427"/>
  <c r="J345" i="427"/>
  <c r="K345" i="427"/>
  <c r="L345" i="427"/>
  <c r="M345" i="427"/>
  <c r="N345" i="427"/>
  <c r="O345" i="427"/>
  <c r="P345" i="427"/>
  <c r="Q345" i="427"/>
  <c r="H346" i="427"/>
  <c r="I346" i="427"/>
  <c r="J346" i="427"/>
  <c r="K346" i="427"/>
  <c r="L346" i="427"/>
  <c r="M346" i="427"/>
  <c r="N346" i="427"/>
  <c r="O346" i="427"/>
  <c r="P346" i="427"/>
  <c r="Q346" i="427"/>
  <c r="H347" i="427"/>
  <c r="I347" i="427"/>
  <c r="J347" i="427"/>
  <c r="K347" i="427"/>
  <c r="L347" i="427"/>
  <c r="M347" i="427"/>
  <c r="N347" i="427"/>
  <c r="O347" i="427"/>
  <c r="P347" i="427"/>
  <c r="Q347" i="427"/>
  <c r="H348" i="427"/>
  <c r="I348" i="427"/>
  <c r="J348" i="427"/>
  <c r="K348" i="427"/>
  <c r="L348" i="427"/>
  <c r="M348" i="427"/>
  <c r="N348" i="427"/>
  <c r="O348" i="427"/>
  <c r="P348" i="427"/>
  <c r="Q348" i="427"/>
  <c r="H349" i="427"/>
  <c r="I349" i="427"/>
  <c r="J349" i="427"/>
  <c r="K349" i="427"/>
  <c r="L349" i="427"/>
  <c r="M349" i="427"/>
  <c r="N349" i="427"/>
  <c r="N356" i="427" s="1"/>
  <c r="N357" i="427" s="1"/>
  <c r="N359" i="427" s="1"/>
  <c r="O349" i="427"/>
  <c r="P349" i="427"/>
  <c r="Q349" i="427"/>
  <c r="H350" i="427"/>
  <c r="I350" i="427"/>
  <c r="J350" i="427"/>
  <c r="K350" i="427"/>
  <c r="L350" i="427"/>
  <c r="M350" i="427"/>
  <c r="N350" i="427"/>
  <c r="O350" i="427"/>
  <c r="P350" i="427"/>
  <c r="Q350" i="427"/>
  <c r="H351" i="427"/>
  <c r="I351" i="427"/>
  <c r="J351" i="427"/>
  <c r="K351" i="427"/>
  <c r="L351" i="427"/>
  <c r="M351" i="427"/>
  <c r="N351" i="427"/>
  <c r="O351" i="427"/>
  <c r="P351" i="427"/>
  <c r="Q351" i="427"/>
  <c r="H352" i="427"/>
  <c r="I352" i="427"/>
  <c r="J352" i="427"/>
  <c r="K352" i="427"/>
  <c r="L352" i="427"/>
  <c r="M352" i="427"/>
  <c r="N352" i="427"/>
  <c r="O352" i="427"/>
  <c r="P352" i="427"/>
  <c r="Q352" i="427"/>
  <c r="H353" i="427"/>
  <c r="I353" i="427"/>
  <c r="J353" i="427"/>
  <c r="K353" i="427"/>
  <c r="L353" i="427"/>
  <c r="M353" i="427"/>
  <c r="N353" i="427"/>
  <c r="O353" i="427"/>
  <c r="P353" i="427"/>
  <c r="Q353" i="427"/>
  <c r="H354" i="427"/>
  <c r="I354" i="427"/>
  <c r="J354" i="427"/>
  <c r="K354" i="427"/>
  <c r="L354" i="427"/>
  <c r="M354" i="427"/>
  <c r="N354" i="427"/>
  <c r="O354" i="427"/>
  <c r="P354" i="427"/>
  <c r="Q354" i="427"/>
  <c r="H355" i="427"/>
  <c r="I355" i="427"/>
  <c r="J355" i="427"/>
  <c r="K355" i="427"/>
  <c r="L355" i="427"/>
  <c r="M355" i="427"/>
  <c r="N355" i="427"/>
  <c r="O355" i="427"/>
  <c r="P355" i="427"/>
  <c r="Q355" i="427"/>
  <c r="J356" i="427"/>
  <c r="J357" i="427" s="1"/>
  <c r="J359" i="427" s="1"/>
  <c r="J403" i="427" s="1"/>
  <c r="D364" i="427"/>
  <c r="D409" i="427" s="1"/>
  <c r="D454" i="427" s="1"/>
  <c r="D499" i="427" s="1"/>
  <c r="D544" i="427" s="1"/>
  <c r="D589" i="427" s="1"/>
  <c r="D634" i="427" s="1"/>
  <c r="D679" i="427" s="1"/>
  <c r="D365" i="427"/>
  <c r="H369" i="427"/>
  <c r="I369" i="427"/>
  <c r="J369" i="427"/>
  <c r="K369" i="427"/>
  <c r="L369" i="427"/>
  <c r="M369" i="427"/>
  <c r="N369" i="427"/>
  <c r="O369" i="427"/>
  <c r="P369" i="427"/>
  <c r="Q369" i="427"/>
  <c r="Q401" i="427" s="1"/>
  <c r="Q402" i="427" s="1"/>
  <c r="Q404" i="427" s="1"/>
  <c r="H370" i="427"/>
  <c r="H401" i="427" s="1"/>
  <c r="H402" i="427" s="1"/>
  <c r="I370" i="427"/>
  <c r="J370" i="427"/>
  <c r="K370" i="427"/>
  <c r="L370" i="427"/>
  <c r="L401" i="427" s="1"/>
  <c r="L402" i="427" s="1"/>
  <c r="L404" i="427" s="1"/>
  <c r="L448" i="427" s="1"/>
  <c r="L449" i="427" s="1"/>
  <c r="M370" i="427"/>
  <c r="N370" i="427"/>
  <c r="O370" i="427"/>
  <c r="P370" i="427"/>
  <c r="Q370" i="427"/>
  <c r="H371" i="427"/>
  <c r="I371" i="427"/>
  <c r="J371" i="427"/>
  <c r="K371" i="427"/>
  <c r="L371" i="427"/>
  <c r="M371" i="427"/>
  <c r="N371" i="427"/>
  <c r="O371" i="427"/>
  <c r="P371" i="427"/>
  <c r="Q371" i="427"/>
  <c r="H372" i="427"/>
  <c r="I372" i="427"/>
  <c r="J372" i="427"/>
  <c r="K372" i="427"/>
  <c r="L372" i="427"/>
  <c r="M372" i="427"/>
  <c r="N372" i="427"/>
  <c r="O372" i="427"/>
  <c r="P372" i="427"/>
  <c r="Q372" i="427"/>
  <c r="H373" i="427"/>
  <c r="I373" i="427"/>
  <c r="J373" i="427"/>
  <c r="K373" i="427"/>
  <c r="L373" i="427"/>
  <c r="M373" i="427"/>
  <c r="N373" i="427"/>
  <c r="O373" i="427"/>
  <c r="P373" i="427"/>
  <c r="Q373" i="427"/>
  <c r="H374" i="427"/>
  <c r="I374" i="427"/>
  <c r="J374" i="427"/>
  <c r="K374" i="427"/>
  <c r="L374" i="427"/>
  <c r="M374" i="427"/>
  <c r="N374" i="427"/>
  <c r="O374" i="427"/>
  <c r="P374" i="427"/>
  <c r="Q374" i="427"/>
  <c r="H375" i="427"/>
  <c r="I375" i="427"/>
  <c r="J375" i="427"/>
  <c r="K375" i="427"/>
  <c r="L375" i="427"/>
  <c r="M375" i="427"/>
  <c r="N375" i="427"/>
  <c r="O375" i="427"/>
  <c r="P375" i="427"/>
  <c r="Q375" i="427"/>
  <c r="H376" i="427"/>
  <c r="I376" i="427"/>
  <c r="J376" i="427"/>
  <c r="K376" i="427"/>
  <c r="L376" i="427"/>
  <c r="M376" i="427"/>
  <c r="N376" i="427"/>
  <c r="O376" i="427"/>
  <c r="P376" i="427"/>
  <c r="Q376" i="427"/>
  <c r="H377" i="427"/>
  <c r="I377" i="427"/>
  <c r="J377" i="427"/>
  <c r="K377" i="427"/>
  <c r="L377" i="427"/>
  <c r="M377" i="427"/>
  <c r="N377" i="427"/>
  <c r="O377" i="427"/>
  <c r="P377" i="427"/>
  <c r="Q377" i="427"/>
  <c r="H378" i="427"/>
  <c r="I378" i="427"/>
  <c r="J378" i="427"/>
  <c r="K378" i="427"/>
  <c r="L378" i="427"/>
  <c r="M378" i="427"/>
  <c r="N378" i="427"/>
  <c r="O378" i="427"/>
  <c r="P378" i="427"/>
  <c r="Q378" i="427"/>
  <c r="H379" i="427"/>
  <c r="I379" i="427"/>
  <c r="J379" i="427"/>
  <c r="K379" i="427"/>
  <c r="L379" i="427"/>
  <c r="M379" i="427"/>
  <c r="N379" i="427"/>
  <c r="O379" i="427"/>
  <c r="P379" i="427"/>
  <c r="Q379" i="427"/>
  <c r="H380" i="427"/>
  <c r="I380" i="427"/>
  <c r="J380" i="427"/>
  <c r="K380" i="427"/>
  <c r="L380" i="427"/>
  <c r="M380" i="427"/>
  <c r="N380" i="427"/>
  <c r="O380" i="427"/>
  <c r="P380" i="427"/>
  <c r="Q380" i="427"/>
  <c r="H381" i="427"/>
  <c r="I381" i="427"/>
  <c r="J381" i="427"/>
  <c r="K381" i="427"/>
  <c r="L381" i="427"/>
  <c r="M381" i="427"/>
  <c r="N381" i="427"/>
  <c r="O381" i="427"/>
  <c r="P381" i="427"/>
  <c r="Q381" i="427"/>
  <c r="H382" i="427"/>
  <c r="I382" i="427"/>
  <c r="J382" i="427"/>
  <c r="K382" i="427"/>
  <c r="L382" i="427"/>
  <c r="M382" i="427"/>
  <c r="N382" i="427"/>
  <c r="O382" i="427"/>
  <c r="P382" i="427"/>
  <c r="Q382" i="427"/>
  <c r="H383" i="427"/>
  <c r="I383" i="427"/>
  <c r="J383" i="427"/>
  <c r="K383" i="427"/>
  <c r="L383" i="427"/>
  <c r="M383" i="427"/>
  <c r="N383" i="427"/>
  <c r="O383" i="427"/>
  <c r="P383" i="427"/>
  <c r="Q383" i="427"/>
  <c r="H384" i="427"/>
  <c r="I384" i="427"/>
  <c r="J384" i="427"/>
  <c r="K384" i="427"/>
  <c r="L384" i="427"/>
  <c r="M384" i="427"/>
  <c r="N384" i="427"/>
  <c r="O384" i="427"/>
  <c r="P384" i="427"/>
  <c r="Q384" i="427"/>
  <c r="H385" i="427"/>
  <c r="I385" i="427"/>
  <c r="J385" i="427"/>
  <c r="K385" i="427"/>
  <c r="L385" i="427"/>
  <c r="M385" i="427"/>
  <c r="N385" i="427"/>
  <c r="O385" i="427"/>
  <c r="P385" i="427"/>
  <c r="Q385" i="427"/>
  <c r="H386" i="427"/>
  <c r="I386" i="427"/>
  <c r="J386" i="427"/>
  <c r="K386" i="427"/>
  <c r="L386" i="427"/>
  <c r="M386" i="427"/>
  <c r="N386" i="427"/>
  <c r="O386" i="427"/>
  <c r="P386" i="427"/>
  <c r="Q386" i="427"/>
  <c r="H387" i="427"/>
  <c r="I387" i="427"/>
  <c r="I401" i="427" s="1"/>
  <c r="I402" i="427" s="1"/>
  <c r="J387" i="427"/>
  <c r="K387" i="427"/>
  <c r="L387" i="427"/>
  <c r="M387" i="427"/>
  <c r="M401" i="427" s="1"/>
  <c r="M402" i="427" s="1"/>
  <c r="M404" i="427" s="1"/>
  <c r="N387" i="427"/>
  <c r="O387" i="427"/>
  <c r="P387" i="427"/>
  <c r="Q387" i="427"/>
  <c r="H388" i="427"/>
  <c r="I388" i="427"/>
  <c r="J388" i="427"/>
  <c r="K388" i="427"/>
  <c r="L388" i="427"/>
  <c r="M388" i="427"/>
  <c r="N388" i="427"/>
  <c r="O388" i="427"/>
  <c r="P388" i="427"/>
  <c r="Q388" i="427"/>
  <c r="H389" i="427"/>
  <c r="I389" i="427"/>
  <c r="J389" i="427"/>
  <c r="K389" i="427"/>
  <c r="L389" i="427"/>
  <c r="M389" i="427"/>
  <c r="N389" i="427"/>
  <c r="O389" i="427"/>
  <c r="P389" i="427"/>
  <c r="Q389" i="427"/>
  <c r="H390" i="427"/>
  <c r="I390" i="427"/>
  <c r="J390" i="427"/>
  <c r="K390" i="427"/>
  <c r="L390" i="427"/>
  <c r="M390" i="427"/>
  <c r="N390" i="427"/>
  <c r="O390" i="427"/>
  <c r="P390" i="427"/>
  <c r="Q390" i="427"/>
  <c r="H391" i="427"/>
  <c r="I391" i="427"/>
  <c r="J391" i="427"/>
  <c r="K391" i="427"/>
  <c r="L391" i="427"/>
  <c r="M391" i="427"/>
  <c r="N391" i="427"/>
  <c r="O391" i="427"/>
  <c r="P391" i="427"/>
  <c r="Q391" i="427"/>
  <c r="H392" i="427"/>
  <c r="I392" i="427"/>
  <c r="J392" i="427"/>
  <c r="K392" i="427"/>
  <c r="L392" i="427"/>
  <c r="M392" i="427"/>
  <c r="N392" i="427"/>
  <c r="O392" i="427"/>
  <c r="P392" i="427"/>
  <c r="Q392" i="427"/>
  <c r="H393" i="427"/>
  <c r="I393" i="427"/>
  <c r="J393" i="427"/>
  <c r="K393" i="427"/>
  <c r="L393" i="427"/>
  <c r="M393" i="427"/>
  <c r="N393" i="427"/>
  <c r="O393" i="427"/>
  <c r="P393" i="427"/>
  <c r="Q393" i="427"/>
  <c r="H394" i="427"/>
  <c r="I394" i="427"/>
  <c r="J394" i="427"/>
  <c r="K394" i="427"/>
  <c r="L394" i="427"/>
  <c r="M394" i="427"/>
  <c r="N394" i="427"/>
  <c r="O394" i="427"/>
  <c r="P394" i="427"/>
  <c r="Q394" i="427"/>
  <c r="H395" i="427"/>
  <c r="I395" i="427"/>
  <c r="J395" i="427"/>
  <c r="K395" i="427"/>
  <c r="L395" i="427"/>
  <c r="M395" i="427"/>
  <c r="N395" i="427"/>
  <c r="O395" i="427"/>
  <c r="P395" i="427"/>
  <c r="Q395" i="427"/>
  <c r="H396" i="427"/>
  <c r="I396" i="427"/>
  <c r="J396" i="427"/>
  <c r="K396" i="427"/>
  <c r="L396" i="427"/>
  <c r="M396" i="427"/>
  <c r="N396" i="427"/>
  <c r="O396" i="427"/>
  <c r="P396" i="427"/>
  <c r="Q396" i="427"/>
  <c r="H397" i="427"/>
  <c r="I397" i="427"/>
  <c r="J397" i="427"/>
  <c r="K397" i="427"/>
  <c r="L397" i="427"/>
  <c r="M397" i="427"/>
  <c r="N397" i="427"/>
  <c r="O397" i="427"/>
  <c r="P397" i="427"/>
  <c r="Q397" i="427"/>
  <c r="H398" i="427"/>
  <c r="I398" i="427"/>
  <c r="J398" i="427"/>
  <c r="K398" i="427"/>
  <c r="L398" i="427"/>
  <c r="M398" i="427"/>
  <c r="N398" i="427"/>
  <c r="O398" i="427"/>
  <c r="P398" i="427"/>
  <c r="Q398" i="427"/>
  <c r="H399" i="427"/>
  <c r="I399" i="427"/>
  <c r="J399" i="427"/>
  <c r="K399" i="427"/>
  <c r="L399" i="427"/>
  <c r="M399" i="427"/>
  <c r="N399" i="427"/>
  <c r="O399" i="427"/>
  <c r="P399" i="427"/>
  <c r="Q399" i="427"/>
  <c r="H400" i="427"/>
  <c r="I400" i="427"/>
  <c r="J400" i="427"/>
  <c r="K400" i="427"/>
  <c r="L400" i="427"/>
  <c r="M400" i="427"/>
  <c r="N400" i="427"/>
  <c r="O400" i="427"/>
  <c r="P400" i="427"/>
  <c r="Q400" i="427"/>
  <c r="P401" i="427"/>
  <c r="P402" i="427" s="1"/>
  <c r="P404" i="427" s="1"/>
  <c r="D410" i="427"/>
  <c r="D411" i="427"/>
  <c r="H414" i="427"/>
  <c r="I414" i="427"/>
  <c r="J414" i="427"/>
  <c r="K414" i="427"/>
  <c r="L414" i="427"/>
  <c r="M414" i="427"/>
  <c r="N414" i="427"/>
  <c r="O414" i="427"/>
  <c r="P414" i="427"/>
  <c r="P446" i="427" s="1"/>
  <c r="P447" i="427" s="1"/>
  <c r="P449" i="427" s="1"/>
  <c r="Q414" i="427"/>
  <c r="H415" i="427"/>
  <c r="I415" i="427"/>
  <c r="J415" i="427"/>
  <c r="J446" i="427" s="1"/>
  <c r="J447" i="427" s="1"/>
  <c r="K415" i="427"/>
  <c r="K446" i="427" s="1"/>
  <c r="K447" i="427" s="1"/>
  <c r="L415" i="427"/>
  <c r="M415" i="427"/>
  <c r="N415" i="427"/>
  <c r="N446" i="427" s="1"/>
  <c r="N447" i="427" s="1"/>
  <c r="N449" i="427" s="1"/>
  <c r="O415" i="427"/>
  <c r="P415" i="427"/>
  <c r="Q415" i="427"/>
  <c r="H416" i="427"/>
  <c r="I416" i="427"/>
  <c r="J416" i="427"/>
  <c r="K416" i="427"/>
  <c r="L416" i="427"/>
  <c r="M416" i="427"/>
  <c r="N416" i="427"/>
  <c r="O416" i="427"/>
  <c r="P416" i="427"/>
  <c r="Q416" i="427"/>
  <c r="H417" i="427"/>
  <c r="I417" i="427"/>
  <c r="J417" i="427"/>
  <c r="K417" i="427"/>
  <c r="L417" i="427"/>
  <c r="M417" i="427"/>
  <c r="N417" i="427"/>
  <c r="O417" i="427"/>
  <c r="P417" i="427"/>
  <c r="Q417" i="427"/>
  <c r="H418" i="427"/>
  <c r="I418" i="427"/>
  <c r="J418" i="427"/>
  <c r="K418" i="427"/>
  <c r="L418" i="427"/>
  <c r="M418" i="427"/>
  <c r="N418" i="427"/>
  <c r="O418" i="427"/>
  <c r="P418" i="427"/>
  <c r="Q418" i="427"/>
  <c r="H419" i="427"/>
  <c r="I419" i="427"/>
  <c r="J419" i="427"/>
  <c r="K419" i="427"/>
  <c r="L419" i="427"/>
  <c r="M419" i="427"/>
  <c r="N419" i="427"/>
  <c r="O419" i="427"/>
  <c r="P419" i="427"/>
  <c r="Q419" i="427"/>
  <c r="H420" i="427"/>
  <c r="I420" i="427"/>
  <c r="J420" i="427"/>
  <c r="K420" i="427"/>
  <c r="L420" i="427"/>
  <c r="M420" i="427"/>
  <c r="N420" i="427"/>
  <c r="O420" i="427"/>
  <c r="P420" i="427"/>
  <c r="Q420" i="427"/>
  <c r="H421" i="427"/>
  <c r="I421" i="427"/>
  <c r="J421" i="427"/>
  <c r="K421" i="427"/>
  <c r="L421" i="427"/>
  <c r="M421" i="427"/>
  <c r="N421" i="427"/>
  <c r="O421" i="427"/>
  <c r="O446" i="427" s="1"/>
  <c r="O447" i="427" s="1"/>
  <c r="O449" i="427" s="1"/>
  <c r="P421" i="427"/>
  <c r="Q421" i="427"/>
  <c r="H422" i="427"/>
  <c r="I422" i="427"/>
  <c r="J422" i="427"/>
  <c r="K422" i="427"/>
  <c r="L422" i="427"/>
  <c r="M422" i="427"/>
  <c r="N422" i="427"/>
  <c r="O422" i="427"/>
  <c r="P422" i="427"/>
  <c r="Q422" i="427"/>
  <c r="H423" i="427"/>
  <c r="I423" i="427"/>
  <c r="J423" i="427"/>
  <c r="K423" i="427"/>
  <c r="L423" i="427"/>
  <c r="L446" i="427" s="1"/>
  <c r="L447" i="427" s="1"/>
  <c r="M423" i="427"/>
  <c r="N423" i="427"/>
  <c r="O423" i="427"/>
  <c r="P423" i="427"/>
  <c r="Q423" i="427"/>
  <c r="H424" i="427"/>
  <c r="I424" i="427"/>
  <c r="J424" i="427"/>
  <c r="K424" i="427"/>
  <c r="L424" i="427"/>
  <c r="M424" i="427"/>
  <c r="N424" i="427"/>
  <c r="O424" i="427"/>
  <c r="P424" i="427"/>
  <c r="Q424" i="427"/>
  <c r="H425" i="427"/>
  <c r="I425" i="427"/>
  <c r="J425" i="427"/>
  <c r="K425" i="427"/>
  <c r="L425" i="427"/>
  <c r="M425" i="427"/>
  <c r="N425" i="427"/>
  <c r="O425" i="427"/>
  <c r="P425" i="427"/>
  <c r="Q425" i="427"/>
  <c r="H426" i="427"/>
  <c r="I426" i="427"/>
  <c r="J426" i="427"/>
  <c r="K426" i="427"/>
  <c r="L426" i="427"/>
  <c r="M426" i="427"/>
  <c r="N426" i="427"/>
  <c r="O426" i="427"/>
  <c r="P426" i="427"/>
  <c r="Q426" i="427"/>
  <c r="H427" i="427"/>
  <c r="I427" i="427"/>
  <c r="J427" i="427"/>
  <c r="K427" i="427"/>
  <c r="L427" i="427"/>
  <c r="M427" i="427"/>
  <c r="N427" i="427"/>
  <c r="O427" i="427"/>
  <c r="P427" i="427"/>
  <c r="Q427" i="427"/>
  <c r="H428" i="427"/>
  <c r="I428" i="427"/>
  <c r="J428" i="427"/>
  <c r="K428" i="427"/>
  <c r="L428" i="427"/>
  <c r="M428" i="427"/>
  <c r="N428" i="427"/>
  <c r="O428" i="427"/>
  <c r="P428" i="427"/>
  <c r="Q428" i="427"/>
  <c r="H429" i="427"/>
  <c r="I429" i="427"/>
  <c r="J429" i="427"/>
  <c r="K429" i="427"/>
  <c r="L429" i="427"/>
  <c r="M429" i="427"/>
  <c r="N429" i="427"/>
  <c r="O429" i="427"/>
  <c r="P429" i="427"/>
  <c r="Q429" i="427"/>
  <c r="H430" i="427"/>
  <c r="I430" i="427"/>
  <c r="J430" i="427"/>
  <c r="K430" i="427"/>
  <c r="L430" i="427"/>
  <c r="M430" i="427"/>
  <c r="N430" i="427"/>
  <c r="O430" i="427"/>
  <c r="P430" i="427"/>
  <c r="Q430" i="427"/>
  <c r="H431" i="427"/>
  <c r="I431" i="427"/>
  <c r="J431" i="427"/>
  <c r="K431" i="427"/>
  <c r="L431" i="427"/>
  <c r="M431" i="427"/>
  <c r="N431" i="427"/>
  <c r="O431" i="427"/>
  <c r="P431" i="427"/>
  <c r="Q431" i="427"/>
  <c r="H432" i="427"/>
  <c r="I432" i="427"/>
  <c r="J432" i="427"/>
  <c r="K432" i="427"/>
  <c r="L432" i="427"/>
  <c r="M432" i="427"/>
  <c r="N432" i="427"/>
  <c r="O432" i="427"/>
  <c r="P432" i="427"/>
  <c r="Q432" i="427"/>
  <c r="H433" i="427"/>
  <c r="I433" i="427"/>
  <c r="J433" i="427"/>
  <c r="K433" i="427"/>
  <c r="L433" i="427"/>
  <c r="M433" i="427"/>
  <c r="N433" i="427"/>
  <c r="O433" i="427"/>
  <c r="P433" i="427"/>
  <c r="Q433" i="427"/>
  <c r="H434" i="427"/>
  <c r="I434" i="427"/>
  <c r="J434" i="427"/>
  <c r="K434" i="427"/>
  <c r="L434" i="427"/>
  <c r="M434" i="427"/>
  <c r="N434" i="427"/>
  <c r="O434" i="427"/>
  <c r="P434" i="427"/>
  <c r="Q434" i="427"/>
  <c r="H435" i="427"/>
  <c r="I435" i="427"/>
  <c r="J435" i="427"/>
  <c r="K435" i="427"/>
  <c r="L435" i="427"/>
  <c r="M435" i="427"/>
  <c r="N435" i="427"/>
  <c r="O435" i="427"/>
  <c r="P435" i="427"/>
  <c r="Q435" i="427"/>
  <c r="H436" i="427"/>
  <c r="I436" i="427"/>
  <c r="J436" i="427"/>
  <c r="K436" i="427"/>
  <c r="L436" i="427"/>
  <c r="M436" i="427"/>
  <c r="N436" i="427"/>
  <c r="O436" i="427"/>
  <c r="P436" i="427"/>
  <c r="Q436" i="427"/>
  <c r="H437" i="427"/>
  <c r="I437" i="427"/>
  <c r="J437" i="427"/>
  <c r="K437" i="427"/>
  <c r="L437" i="427"/>
  <c r="M437" i="427"/>
  <c r="N437" i="427"/>
  <c r="O437" i="427"/>
  <c r="P437" i="427"/>
  <c r="Q437" i="427"/>
  <c r="H438" i="427"/>
  <c r="I438" i="427"/>
  <c r="J438" i="427"/>
  <c r="K438" i="427"/>
  <c r="L438" i="427"/>
  <c r="M438" i="427"/>
  <c r="N438" i="427"/>
  <c r="O438" i="427"/>
  <c r="P438" i="427"/>
  <c r="Q438" i="427"/>
  <c r="H439" i="427"/>
  <c r="I439" i="427"/>
  <c r="J439" i="427"/>
  <c r="K439" i="427"/>
  <c r="L439" i="427"/>
  <c r="M439" i="427"/>
  <c r="N439" i="427"/>
  <c r="O439" i="427"/>
  <c r="P439" i="427"/>
  <c r="Q439" i="427"/>
  <c r="H440" i="427"/>
  <c r="I440" i="427"/>
  <c r="J440" i="427"/>
  <c r="K440" i="427"/>
  <c r="L440" i="427"/>
  <c r="M440" i="427"/>
  <c r="N440" i="427"/>
  <c r="O440" i="427"/>
  <c r="P440" i="427"/>
  <c r="Q440" i="427"/>
  <c r="H441" i="427"/>
  <c r="I441" i="427"/>
  <c r="J441" i="427"/>
  <c r="K441" i="427"/>
  <c r="L441" i="427"/>
  <c r="M441" i="427"/>
  <c r="N441" i="427"/>
  <c r="O441" i="427"/>
  <c r="P441" i="427"/>
  <c r="Q441" i="427"/>
  <c r="H442" i="427"/>
  <c r="I442" i="427"/>
  <c r="J442" i="427"/>
  <c r="K442" i="427"/>
  <c r="L442" i="427"/>
  <c r="M442" i="427"/>
  <c r="N442" i="427"/>
  <c r="O442" i="427"/>
  <c r="P442" i="427"/>
  <c r="Q442" i="427"/>
  <c r="H443" i="427"/>
  <c r="I443" i="427"/>
  <c r="J443" i="427"/>
  <c r="K443" i="427"/>
  <c r="L443" i="427"/>
  <c r="M443" i="427"/>
  <c r="N443" i="427"/>
  <c r="O443" i="427"/>
  <c r="P443" i="427"/>
  <c r="Q443" i="427"/>
  <c r="H444" i="427"/>
  <c r="I444" i="427"/>
  <c r="J444" i="427"/>
  <c r="K444" i="427"/>
  <c r="L444" i="427"/>
  <c r="M444" i="427"/>
  <c r="N444" i="427"/>
  <c r="O444" i="427"/>
  <c r="P444" i="427"/>
  <c r="Q444" i="427"/>
  <c r="H445" i="427"/>
  <c r="I445" i="427"/>
  <c r="J445" i="427"/>
  <c r="K445" i="427"/>
  <c r="L445" i="427"/>
  <c r="M445" i="427"/>
  <c r="N445" i="427"/>
  <c r="O445" i="427"/>
  <c r="P445" i="427"/>
  <c r="Q445" i="427"/>
  <c r="H446" i="427"/>
  <c r="H447" i="427"/>
  <c r="D456" i="427"/>
  <c r="H459" i="427"/>
  <c r="I459" i="427"/>
  <c r="J459" i="427"/>
  <c r="J491" i="427" s="1"/>
  <c r="J492" i="427" s="1"/>
  <c r="J494" i="427" s="1"/>
  <c r="J538" i="427" s="1"/>
  <c r="K459" i="427"/>
  <c r="L459" i="427"/>
  <c r="M459" i="427"/>
  <c r="N459" i="427"/>
  <c r="N491" i="427" s="1"/>
  <c r="N492" i="427" s="1"/>
  <c r="N494" i="427" s="1"/>
  <c r="O459" i="427"/>
  <c r="P459" i="427"/>
  <c r="Q459" i="427"/>
  <c r="H460" i="427"/>
  <c r="I460" i="427"/>
  <c r="J460" i="427"/>
  <c r="K460" i="427"/>
  <c r="L460" i="427"/>
  <c r="M460" i="427"/>
  <c r="N460" i="427"/>
  <c r="O460" i="427"/>
  <c r="O491" i="427" s="1"/>
  <c r="O492" i="427" s="1"/>
  <c r="O494" i="427" s="1"/>
  <c r="P460" i="427"/>
  <c r="Q460" i="427"/>
  <c r="H461" i="427"/>
  <c r="I461" i="427"/>
  <c r="J461" i="427"/>
  <c r="K461" i="427"/>
  <c r="L461" i="427"/>
  <c r="M461" i="427"/>
  <c r="N461" i="427"/>
  <c r="O461" i="427"/>
  <c r="P461" i="427"/>
  <c r="Q461" i="427"/>
  <c r="H462" i="427"/>
  <c r="I462" i="427"/>
  <c r="J462" i="427"/>
  <c r="K462" i="427"/>
  <c r="L462" i="427"/>
  <c r="M462" i="427"/>
  <c r="N462" i="427"/>
  <c r="O462" i="427"/>
  <c r="P462" i="427"/>
  <c r="Q462" i="427"/>
  <c r="H463" i="427"/>
  <c r="I463" i="427"/>
  <c r="J463" i="427"/>
  <c r="K463" i="427"/>
  <c r="L463" i="427"/>
  <c r="M463" i="427"/>
  <c r="N463" i="427"/>
  <c r="O463" i="427"/>
  <c r="P463" i="427"/>
  <c r="Q463" i="427"/>
  <c r="H464" i="427"/>
  <c r="I464" i="427"/>
  <c r="J464" i="427"/>
  <c r="K464" i="427"/>
  <c r="L464" i="427"/>
  <c r="M464" i="427"/>
  <c r="N464" i="427"/>
  <c r="O464" i="427"/>
  <c r="P464" i="427"/>
  <c r="Q464" i="427"/>
  <c r="H465" i="427"/>
  <c r="I465" i="427"/>
  <c r="J465" i="427"/>
  <c r="K465" i="427"/>
  <c r="L465" i="427"/>
  <c r="M465" i="427"/>
  <c r="N465" i="427"/>
  <c r="O465" i="427"/>
  <c r="P465" i="427"/>
  <c r="Q465" i="427"/>
  <c r="H466" i="427"/>
  <c r="I466" i="427"/>
  <c r="J466" i="427"/>
  <c r="K466" i="427"/>
  <c r="L466" i="427"/>
  <c r="M466" i="427"/>
  <c r="N466" i="427"/>
  <c r="O466" i="427"/>
  <c r="P466" i="427"/>
  <c r="Q466" i="427"/>
  <c r="H467" i="427"/>
  <c r="I467" i="427"/>
  <c r="J467" i="427"/>
  <c r="K467" i="427"/>
  <c r="L467" i="427"/>
  <c r="M467" i="427"/>
  <c r="N467" i="427"/>
  <c r="O467" i="427"/>
  <c r="P467" i="427"/>
  <c r="Q467" i="427"/>
  <c r="H468" i="427"/>
  <c r="I468" i="427"/>
  <c r="J468" i="427"/>
  <c r="K468" i="427"/>
  <c r="L468" i="427"/>
  <c r="M468" i="427"/>
  <c r="N468" i="427"/>
  <c r="O468" i="427"/>
  <c r="P468" i="427"/>
  <c r="Q468" i="427"/>
  <c r="H469" i="427"/>
  <c r="I469" i="427"/>
  <c r="J469" i="427"/>
  <c r="K469" i="427"/>
  <c r="L469" i="427"/>
  <c r="M469" i="427"/>
  <c r="N469" i="427"/>
  <c r="O469" i="427"/>
  <c r="P469" i="427"/>
  <c r="Q469" i="427"/>
  <c r="H470" i="427"/>
  <c r="I470" i="427"/>
  <c r="J470" i="427"/>
  <c r="K470" i="427"/>
  <c r="L470" i="427"/>
  <c r="M470" i="427"/>
  <c r="N470" i="427"/>
  <c r="O470" i="427"/>
  <c r="P470" i="427"/>
  <c r="Q470" i="427"/>
  <c r="H471" i="427"/>
  <c r="I471" i="427"/>
  <c r="J471" i="427"/>
  <c r="K471" i="427"/>
  <c r="L471" i="427"/>
  <c r="M471" i="427"/>
  <c r="N471" i="427"/>
  <c r="O471" i="427"/>
  <c r="P471" i="427"/>
  <c r="Q471" i="427"/>
  <c r="H472" i="427"/>
  <c r="I472" i="427"/>
  <c r="J472" i="427"/>
  <c r="K472" i="427"/>
  <c r="L472" i="427"/>
  <c r="M472" i="427"/>
  <c r="N472" i="427"/>
  <c r="O472" i="427"/>
  <c r="P472" i="427"/>
  <c r="Q472" i="427"/>
  <c r="H473" i="427"/>
  <c r="I473" i="427"/>
  <c r="J473" i="427"/>
  <c r="K473" i="427"/>
  <c r="L473" i="427"/>
  <c r="M473" i="427"/>
  <c r="N473" i="427"/>
  <c r="O473" i="427"/>
  <c r="P473" i="427"/>
  <c r="Q473" i="427"/>
  <c r="H474" i="427"/>
  <c r="I474" i="427"/>
  <c r="J474" i="427"/>
  <c r="K474" i="427"/>
  <c r="L474" i="427"/>
  <c r="M474" i="427"/>
  <c r="N474" i="427"/>
  <c r="O474" i="427"/>
  <c r="P474" i="427"/>
  <c r="Q474" i="427"/>
  <c r="H475" i="427"/>
  <c r="I475" i="427"/>
  <c r="J475" i="427"/>
  <c r="K475" i="427"/>
  <c r="L475" i="427"/>
  <c r="M475" i="427"/>
  <c r="N475" i="427"/>
  <c r="O475" i="427"/>
  <c r="P475" i="427"/>
  <c r="Q475" i="427"/>
  <c r="H476" i="427"/>
  <c r="I476" i="427"/>
  <c r="J476" i="427"/>
  <c r="K476" i="427"/>
  <c r="L476" i="427"/>
  <c r="M476" i="427"/>
  <c r="N476" i="427"/>
  <c r="O476" i="427"/>
  <c r="P476" i="427"/>
  <c r="Q476" i="427"/>
  <c r="H477" i="427"/>
  <c r="I477" i="427"/>
  <c r="J477" i="427"/>
  <c r="K477" i="427"/>
  <c r="L477" i="427"/>
  <c r="M477" i="427"/>
  <c r="N477" i="427"/>
  <c r="O477" i="427"/>
  <c r="P477" i="427"/>
  <c r="Q477" i="427"/>
  <c r="H478" i="427"/>
  <c r="I478" i="427"/>
  <c r="J478" i="427"/>
  <c r="K478" i="427"/>
  <c r="L478" i="427"/>
  <c r="M478" i="427"/>
  <c r="N478" i="427"/>
  <c r="O478" i="427"/>
  <c r="P478" i="427"/>
  <c r="Q478" i="427"/>
  <c r="H479" i="427"/>
  <c r="I479" i="427"/>
  <c r="J479" i="427"/>
  <c r="K479" i="427"/>
  <c r="L479" i="427"/>
  <c r="M479" i="427"/>
  <c r="N479" i="427"/>
  <c r="O479" i="427"/>
  <c r="P479" i="427"/>
  <c r="Q479" i="427"/>
  <c r="H480" i="427"/>
  <c r="I480" i="427"/>
  <c r="J480" i="427"/>
  <c r="K480" i="427"/>
  <c r="L480" i="427"/>
  <c r="M480" i="427"/>
  <c r="N480" i="427"/>
  <c r="O480" i="427"/>
  <c r="P480" i="427"/>
  <c r="Q480" i="427"/>
  <c r="H481" i="427"/>
  <c r="I481" i="427"/>
  <c r="J481" i="427"/>
  <c r="K481" i="427"/>
  <c r="L481" i="427"/>
  <c r="M481" i="427"/>
  <c r="N481" i="427"/>
  <c r="O481" i="427"/>
  <c r="P481" i="427"/>
  <c r="Q481" i="427"/>
  <c r="H482" i="427"/>
  <c r="I482" i="427"/>
  <c r="J482" i="427"/>
  <c r="K482" i="427"/>
  <c r="L482" i="427"/>
  <c r="M482" i="427"/>
  <c r="N482" i="427"/>
  <c r="O482" i="427"/>
  <c r="P482" i="427"/>
  <c r="Q482" i="427"/>
  <c r="H483" i="427"/>
  <c r="I483" i="427"/>
  <c r="J483" i="427"/>
  <c r="K483" i="427"/>
  <c r="L483" i="427"/>
  <c r="M483" i="427"/>
  <c r="N483" i="427"/>
  <c r="O483" i="427"/>
  <c r="P483" i="427"/>
  <c r="Q483" i="427"/>
  <c r="H484" i="427"/>
  <c r="I484" i="427"/>
  <c r="J484" i="427"/>
  <c r="K484" i="427"/>
  <c r="L484" i="427"/>
  <c r="M484" i="427"/>
  <c r="N484" i="427"/>
  <c r="O484" i="427"/>
  <c r="P484" i="427"/>
  <c r="Q484" i="427"/>
  <c r="H485" i="427"/>
  <c r="I485" i="427"/>
  <c r="J485" i="427"/>
  <c r="K485" i="427"/>
  <c r="L485" i="427"/>
  <c r="M485" i="427"/>
  <c r="N485" i="427"/>
  <c r="O485" i="427"/>
  <c r="P485" i="427"/>
  <c r="Q485" i="427"/>
  <c r="H486" i="427"/>
  <c r="I486" i="427"/>
  <c r="J486" i="427"/>
  <c r="K486" i="427"/>
  <c r="L486" i="427"/>
  <c r="M486" i="427"/>
  <c r="N486" i="427"/>
  <c r="O486" i="427"/>
  <c r="P486" i="427"/>
  <c r="Q486" i="427"/>
  <c r="H487" i="427"/>
  <c r="I487" i="427"/>
  <c r="J487" i="427"/>
  <c r="K487" i="427"/>
  <c r="L487" i="427"/>
  <c r="M487" i="427"/>
  <c r="N487" i="427"/>
  <c r="O487" i="427"/>
  <c r="P487" i="427"/>
  <c r="Q487" i="427"/>
  <c r="H488" i="427"/>
  <c r="I488" i="427"/>
  <c r="J488" i="427"/>
  <c r="K488" i="427"/>
  <c r="L488" i="427"/>
  <c r="M488" i="427"/>
  <c r="N488" i="427"/>
  <c r="O488" i="427"/>
  <c r="P488" i="427"/>
  <c r="Q488" i="427"/>
  <c r="H489" i="427"/>
  <c r="I489" i="427"/>
  <c r="J489" i="427"/>
  <c r="K489" i="427"/>
  <c r="L489" i="427"/>
  <c r="M489" i="427"/>
  <c r="N489" i="427"/>
  <c r="O489" i="427"/>
  <c r="P489" i="427"/>
  <c r="Q489" i="427"/>
  <c r="H490" i="427"/>
  <c r="I490" i="427"/>
  <c r="J490" i="427"/>
  <c r="K490" i="427"/>
  <c r="L490" i="427"/>
  <c r="M490" i="427"/>
  <c r="N490" i="427"/>
  <c r="O490" i="427"/>
  <c r="P490" i="427"/>
  <c r="Q490" i="427"/>
  <c r="D501" i="427"/>
  <c r="D546" i="427" s="1"/>
  <c r="D591" i="427" s="1"/>
  <c r="D636" i="427" s="1"/>
  <c r="D681" i="427" s="1"/>
  <c r="H504" i="427"/>
  <c r="I504" i="427"/>
  <c r="J504" i="427"/>
  <c r="K504" i="427"/>
  <c r="L504" i="427"/>
  <c r="M504" i="427"/>
  <c r="N504" i="427"/>
  <c r="O504" i="427"/>
  <c r="P504" i="427"/>
  <c r="Q504" i="427"/>
  <c r="H505" i="427"/>
  <c r="I505" i="427"/>
  <c r="J505" i="427"/>
  <c r="K505" i="427"/>
  <c r="L505" i="427"/>
  <c r="M505" i="427"/>
  <c r="N505" i="427"/>
  <c r="O505" i="427"/>
  <c r="O536" i="427" s="1"/>
  <c r="O537" i="427" s="1"/>
  <c r="O539" i="427" s="1"/>
  <c r="P505" i="427"/>
  <c r="Q505" i="427"/>
  <c r="H506" i="427"/>
  <c r="I506" i="427"/>
  <c r="J506" i="427"/>
  <c r="K506" i="427"/>
  <c r="L506" i="427"/>
  <c r="M506" i="427"/>
  <c r="N506" i="427"/>
  <c r="O506" i="427"/>
  <c r="P506" i="427"/>
  <c r="Q506" i="427"/>
  <c r="H507" i="427"/>
  <c r="I507" i="427"/>
  <c r="J507" i="427"/>
  <c r="K507" i="427"/>
  <c r="K536" i="427" s="1"/>
  <c r="K537" i="427" s="1"/>
  <c r="L507" i="427"/>
  <c r="M507" i="427"/>
  <c r="N507" i="427"/>
  <c r="O507" i="427"/>
  <c r="P507" i="427"/>
  <c r="Q507" i="427"/>
  <c r="H508" i="427"/>
  <c r="I508" i="427"/>
  <c r="J508" i="427"/>
  <c r="K508" i="427"/>
  <c r="L508" i="427"/>
  <c r="M508" i="427"/>
  <c r="N508" i="427"/>
  <c r="O508" i="427"/>
  <c r="P508" i="427"/>
  <c r="Q508" i="427"/>
  <c r="H509" i="427"/>
  <c r="I509" i="427"/>
  <c r="J509" i="427"/>
  <c r="K509" i="427"/>
  <c r="L509" i="427"/>
  <c r="M509" i="427"/>
  <c r="N509" i="427"/>
  <c r="O509" i="427"/>
  <c r="P509" i="427"/>
  <c r="P536" i="427" s="1"/>
  <c r="Q509" i="427"/>
  <c r="H510" i="427"/>
  <c r="I510" i="427"/>
  <c r="J510" i="427"/>
  <c r="K510" i="427"/>
  <c r="L510" i="427"/>
  <c r="M510" i="427"/>
  <c r="N510" i="427"/>
  <c r="O510" i="427"/>
  <c r="P510" i="427"/>
  <c r="Q510" i="427"/>
  <c r="H511" i="427"/>
  <c r="I511" i="427"/>
  <c r="J511" i="427"/>
  <c r="K511" i="427"/>
  <c r="L511" i="427"/>
  <c r="M511" i="427"/>
  <c r="N511" i="427"/>
  <c r="O511" i="427"/>
  <c r="P511" i="427"/>
  <c r="Q511" i="427"/>
  <c r="H512" i="427"/>
  <c r="I512" i="427"/>
  <c r="J512" i="427"/>
  <c r="K512" i="427"/>
  <c r="L512" i="427"/>
  <c r="M512" i="427"/>
  <c r="N512" i="427"/>
  <c r="O512" i="427"/>
  <c r="P512" i="427"/>
  <c r="Q512" i="427"/>
  <c r="H513" i="427"/>
  <c r="I513" i="427"/>
  <c r="J513" i="427"/>
  <c r="K513" i="427"/>
  <c r="L513" i="427"/>
  <c r="M513" i="427"/>
  <c r="N513" i="427"/>
  <c r="O513" i="427"/>
  <c r="P513" i="427"/>
  <c r="Q513" i="427"/>
  <c r="H514" i="427"/>
  <c r="I514" i="427"/>
  <c r="J514" i="427"/>
  <c r="K514" i="427"/>
  <c r="L514" i="427"/>
  <c r="M514" i="427"/>
  <c r="N514" i="427"/>
  <c r="O514" i="427"/>
  <c r="P514" i="427"/>
  <c r="Q514" i="427"/>
  <c r="H515" i="427"/>
  <c r="I515" i="427"/>
  <c r="J515" i="427"/>
  <c r="K515" i="427"/>
  <c r="L515" i="427"/>
  <c r="M515" i="427"/>
  <c r="N515" i="427"/>
  <c r="O515" i="427"/>
  <c r="P515" i="427"/>
  <c r="Q515" i="427"/>
  <c r="H516" i="427"/>
  <c r="I516" i="427"/>
  <c r="J516" i="427"/>
  <c r="K516" i="427"/>
  <c r="L516" i="427"/>
  <c r="M516" i="427"/>
  <c r="N516" i="427"/>
  <c r="O516" i="427"/>
  <c r="P516" i="427"/>
  <c r="Q516" i="427"/>
  <c r="H517" i="427"/>
  <c r="I517" i="427"/>
  <c r="J517" i="427"/>
  <c r="K517" i="427"/>
  <c r="L517" i="427"/>
  <c r="M517" i="427"/>
  <c r="N517" i="427"/>
  <c r="O517" i="427"/>
  <c r="P517" i="427"/>
  <c r="Q517" i="427"/>
  <c r="H518" i="427"/>
  <c r="I518" i="427"/>
  <c r="J518" i="427"/>
  <c r="K518" i="427"/>
  <c r="L518" i="427"/>
  <c r="M518" i="427"/>
  <c r="N518" i="427"/>
  <c r="O518" i="427"/>
  <c r="P518" i="427"/>
  <c r="Q518" i="427"/>
  <c r="H519" i="427"/>
  <c r="I519" i="427"/>
  <c r="J519" i="427"/>
  <c r="K519" i="427"/>
  <c r="L519" i="427"/>
  <c r="M519" i="427"/>
  <c r="N519" i="427"/>
  <c r="O519" i="427"/>
  <c r="P519" i="427"/>
  <c r="Q519" i="427"/>
  <c r="H520" i="427"/>
  <c r="I520" i="427"/>
  <c r="J520" i="427"/>
  <c r="K520" i="427"/>
  <c r="L520" i="427"/>
  <c r="M520" i="427"/>
  <c r="N520" i="427"/>
  <c r="O520" i="427"/>
  <c r="P520" i="427"/>
  <c r="Q520" i="427"/>
  <c r="H521" i="427"/>
  <c r="I521" i="427"/>
  <c r="J521" i="427"/>
  <c r="K521" i="427"/>
  <c r="L521" i="427"/>
  <c r="M521" i="427"/>
  <c r="N521" i="427"/>
  <c r="O521" i="427"/>
  <c r="P521" i="427"/>
  <c r="Q521" i="427"/>
  <c r="H522" i="427"/>
  <c r="I522" i="427"/>
  <c r="J522" i="427"/>
  <c r="K522" i="427"/>
  <c r="L522" i="427"/>
  <c r="M522" i="427"/>
  <c r="N522" i="427"/>
  <c r="O522" i="427"/>
  <c r="P522" i="427"/>
  <c r="Q522" i="427"/>
  <c r="H523" i="427"/>
  <c r="I523" i="427"/>
  <c r="J523" i="427"/>
  <c r="K523" i="427"/>
  <c r="L523" i="427"/>
  <c r="M523" i="427"/>
  <c r="N523" i="427"/>
  <c r="O523" i="427"/>
  <c r="P523" i="427"/>
  <c r="Q523" i="427"/>
  <c r="H524" i="427"/>
  <c r="I524" i="427"/>
  <c r="J524" i="427"/>
  <c r="K524" i="427"/>
  <c r="L524" i="427"/>
  <c r="M524" i="427"/>
  <c r="N524" i="427"/>
  <c r="O524" i="427"/>
  <c r="P524" i="427"/>
  <c r="Q524" i="427"/>
  <c r="H525" i="427"/>
  <c r="I525" i="427"/>
  <c r="J525" i="427"/>
  <c r="K525" i="427"/>
  <c r="L525" i="427"/>
  <c r="M525" i="427"/>
  <c r="N525" i="427"/>
  <c r="O525" i="427"/>
  <c r="P525" i="427"/>
  <c r="Q525" i="427"/>
  <c r="H526" i="427"/>
  <c r="I526" i="427"/>
  <c r="J526" i="427"/>
  <c r="K526" i="427"/>
  <c r="L526" i="427"/>
  <c r="M526" i="427"/>
  <c r="N526" i="427"/>
  <c r="O526" i="427"/>
  <c r="P526" i="427"/>
  <c r="Q526" i="427"/>
  <c r="H527" i="427"/>
  <c r="I527" i="427"/>
  <c r="J527" i="427"/>
  <c r="K527" i="427"/>
  <c r="L527" i="427"/>
  <c r="M527" i="427"/>
  <c r="N527" i="427"/>
  <c r="O527" i="427"/>
  <c r="P527" i="427"/>
  <c r="Q527" i="427"/>
  <c r="H528" i="427"/>
  <c r="I528" i="427"/>
  <c r="J528" i="427"/>
  <c r="K528" i="427"/>
  <c r="L528" i="427"/>
  <c r="M528" i="427"/>
  <c r="N528" i="427"/>
  <c r="O528" i="427"/>
  <c r="P528" i="427"/>
  <c r="Q528" i="427"/>
  <c r="H529" i="427"/>
  <c r="I529" i="427"/>
  <c r="J529" i="427"/>
  <c r="K529" i="427"/>
  <c r="L529" i="427"/>
  <c r="M529" i="427"/>
  <c r="N529" i="427"/>
  <c r="O529" i="427"/>
  <c r="P529" i="427"/>
  <c r="Q529" i="427"/>
  <c r="H530" i="427"/>
  <c r="I530" i="427"/>
  <c r="J530" i="427"/>
  <c r="K530" i="427"/>
  <c r="L530" i="427"/>
  <c r="M530" i="427"/>
  <c r="N530" i="427"/>
  <c r="O530" i="427"/>
  <c r="P530" i="427"/>
  <c r="Q530" i="427"/>
  <c r="H531" i="427"/>
  <c r="I531" i="427"/>
  <c r="J531" i="427"/>
  <c r="K531" i="427"/>
  <c r="L531" i="427"/>
  <c r="M531" i="427"/>
  <c r="N531" i="427"/>
  <c r="O531" i="427"/>
  <c r="P531" i="427"/>
  <c r="Q531" i="427"/>
  <c r="H532" i="427"/>
  <c r="I532" i="427"/>
  <c r="J532" i="427"/>
  <c r="K532" i="427"/>
  <c r="L532" i="427"/>
  <c r="M532" i="427"/>
  <c r="N532" i="427"/>
  <c r="O532" i="427"/>
  <c r="P532" i="427"/>
  <c r="Q532" i="427"/>
  <c r="H533" i="427"/>
  <c r="I533" i="427"/>
  <c r="J533" i="427"/>
  <c r="K533" i="427"/>
  <c r="L533" i="427"/>
  <c r="M533" i="427"/>
  <c r="N533" i="427"/>
  <c r="O533" i="427"/>
  <c r="P533" i="427"/>
  <c r="Q533" i="427"/>
  <c r="H534" i="427"/>
  <c r="I534" i="427"/>
  <c r="J534" i="427"/>
  <c r="K534" i="427"/>
  <c r="L534" i="427"/>
  <c r="M534" i="427"/>
  <c r="N534" i="427"/>
  <c r="O534" i="427"/>
  <c r="P534" i="427"/>
  <c r="Q534" i="427"/>
  <c r="H535" i="427"/>
  <c r="I535" i="427"/>
  <c r="I536" i="427" s="1"/>
  <c r="I537" i="427" s="1"/>
  <c r="J535" i="427"/>
  <c r="K535" i="427"/>
  <c r="L535" i="427"/>
  <c r="M535" i="427"/>
  <c r="N535" i="427"/>
  <c r="O535" i="427"/>
  <c r="P535" i="427"/>
  <c r="Q535" i="427"/>
  <c r="Q536" i="427" s="1"/>
  <c r="Q537" i="427" s="1"/>
  <c r="H536" i="427"/>
  <c r="H537" i="427" s="1"/>
  <c r="M536" i="427"/>
  <c r="M537" i="427" s="1"/>
  <c r="M539" i="427" s="1"/>
  <c r="P537" i="427"/>
  <c r="P539" i="427" s="1"/>
  <c r="Q539" i="427"/>
  <c r="E4" i="426"/>
  <c r="E6" i="426"/>
  <c r="B14" i="426"/>
  <c r="J14" i="426"/>
  <c r="K14" i="426"/>
  <c r="L14" i="426"/>
  <c r="B15" i="426"/>
  <c r="J15" i="426"/>
  <c r="K15" i="426"/>
  <c r="L15" i="426"/>
  <c r="B16" i="426"/>
  <c r="J16" i="426"/>
  <c r="K16" i="426"/>
  <c r="L16" i="426"/>
  <c r="B17" i="426"/>
  <c r="J17" i="426"/>
  <c r="K17" i="426"/>
  <c r="L17" i="426"/>
  <c r="B18" i="426"/>
  <c r="J18" i="426"/>
  <c r="K18" i="426"/>
  <c r="L18" i="426"/>
  <c r="B19" i="426"/>
  <c r="J19" i="426"/>
  <c r="K19" i="426"/>
  <c r="L19" i="426"/>
  <c r="B20" i="426"/>
  <c r="J20" i="426"/>
  <c r="K20" i="426"/>
  <c r="L20" i="426"/>
  <c r="B21" i="426"/>
  <c r="J21" i="426"/>
  <c r="K21" i="426"/>
  <c r="L21" i="426"/>
  <c r="B22" i="426"/>
  <c r="J22" i="426"/>
  <c r="K22" i="426"/>
  <c r="L22" i="426"/>
  <c r="B23" i="426"/>
  <c r="J23" i="426"/>
  <c r="K23" i="426"/>
  <c r="L23" i="426"/>
  <c r="B24" i="426"/>
  <c r="J24" i="426"/>
  <c r="K24" i="426"/>
  <c r="L24" i="426"/>
  <c r="B25" i="426"/>
  <c r="J25" i="426"/>
  <c r="K25" i="426"/>
  <c r="L25" i="426"/>
  <c r="B26" i="426"/>
  <c r="J26" i="426"/>
  <c r="K26" i="426"/>
  <c r="L26" i="426"/>
  <c r="B27" i="426"/>
  <c r="B28" i="426"/>
  <c r="B29" i="426" s="1"/>
  <c r="B30" i="426" s="1"/>
  <c r="B31" i="426" s="1"/>
  <c r="B32" i="426" s="1"/>
  <c r="B33" i="426" s="1"/>
  <c r="B34" i="426" s="1"/>
  <c r="B35" i="426" s="1"/>
  <c r="B36" i="426" s="1"/>
  <c r="B37" i="426" s="1"/>
  <c r="B38" i="426" s="1"/>
  <c r="B39" i="426" s="1"/>
  <c r="B40" i="426"/>
  <c r="B41" i="426" s="1"/>
  <c r="B42" i="426" s="1"/>
  <c r="B43" i="426" s="1"/>
  <c r="B44" i="426" s="1"/>
  <c r="B45" i="426" s="1"/>
  <c r="B46" i="426" s="1"/>
  <c r="B47" i="426" s="1"/>
  <c r="B48" i="426" s="1"/>
  <c r="B49" i="426" s="1"/>
  <c r="B50" i="426" s="1"/>
  <c r="B51" i="426" s="1"/>
  <c r="B52" i="426" s="1"/>
  <c r="B53" i="426" s="1"/>
  <c r="J27" i="426"/>
  <c r="J28" i="426"/>
  <c r="K28" i="426"/>
  <c r="L28" i="426" s="1"/>
  <c r="J29" i="426"/>
  <c r="K29" i="426"/>
  <c r="L29" i="426"/>
  <c r="J30" i="426"/>
  <c r="K30" i="426"/>
  <c r="L30" i="426"/>
  <c r="J31" i="426"/>
  <c r="K31" i="426"/>
  <c r="L31" i="426"/>
  <c r="J32" i="426"/>
  <c r="K32" i="426"/>
  <c r="L32" i="426" s="1"/>
  <c r="J33" i="426"/>
  <c r="K33" i="426"/>
  <c r="L33" i="426"/>
  <c r="J34" i="426"/>
  <c r="K34" i="426"/>
  <c r="L34" i="426"/>
  <c r="J35" i="426"/>
  <c r="K35" i="426"/>
  <c r="L35" i="426"/>
  <c r="J36" i="426"/>
  <c r="K36" i="426"/>
  <c r="L36" i="426" s="1"/>
  <c r="J37" i="426"/>
  <c r="K37" i="426"/>
  <c r="L37" i="426"/>
  <c r="J38" i="426"/>
  <c r="K38" i="426"/>
  <c r="L38" i="426"/>
  <c r="J39" i="426"/>
  <c r="K39" i="426"/>
  <c r="L39" i="426"/>
  <c r="J40" i="426"/>
  <c r="K40" i="426"/>
  <c r="L40" i="426" s="1"/>
  <c r="J41" i="426"/>
  <c r="K41" i="426"/>
  <c r="L41" i="426" s="1"/>
  <c r="J42" i="426"/>
  <c r="K42" i="426"/>
  <c r="L42" i="426"/>
  <c r="J43" i="426"/>
  <c r="K43" i="426"/>
  <c r="L43" i="426"/>
  <c r="J44" i="426"/>
  <c r="K44" i="426"/>
  <c r="L44" i="426" s="1"/>
  <c r="J45" i="426"/>
  <c r="K45" i="426"/>
  <c r="L45" i="426"/>
  <c r="J46" i="426"/>
  <c r="K46" i="426"/>
  <c r="L46" i="426"/>
  <c r="J47" i="426"/>
  <c r="K47" i="426"/>
  <c r="L47" i="426"/>
  <c r="J48" i="426"/>
  <c r="K48" i="426"/>
  <c r="L48" i="426" s="1"/>
  <c r="J49" i="426"/>
  <c r="K49" i="426"/>
  <c r="L49" i="426"/>
  <c r="J50" i="426"/>
  <c r="K50" i="426"/>
  <c r="L50" i="426"/>
  <c r="J51" i="426"/>
  <c r="K51" i="426"/>
  <c r="L51" i="426"/>
  <c r="J52" i="426"/>
  <c r="K52" i="426"/>
  <c r="L52" i="426" s="1"/>
  <c r="J53" i="426"/>
  <c r="K53" i="426"/>
  <c r="L53" i="426"/>
  <c r="E60" i="426"/>
  <c r="J70" i="426"/>
  <c r="K70" i="426"/>
  <c r="L70" i="426" s="1"/>
  <c r="B71" i="426"/>
  <c r="J71" i="426"/>
  <c r="K71" i="426"/>
  <c r="B72" i="426"/>
  <c r="J72" i="426"/>
  <c r="K72" i="426"/>
  <c r="L72" i="426"/>
  <c r="B73" i="426"/>
  <c r="B74" i="426" s="1"/>
  <c r="B75" i="426" s="1"/>
  <c r="B76" i="426"/>
  <c r="B77" i="426" s="1"/>
  <c r="B78" i="426" s="1"/>
  <c r="B79" i="426" s="1"/>
  <c r="B80" i="426" s="1"/>
  <c r="B81" i="426" s="1"/>
  <c r="B82" i="426" s="1"/>
  <c r="B83" i="426" s="1"/>
  <c r="B84" i="426" s="1"/>
  <c r="B85" i="426" s="1"/>
  <c r="B86" i="426" s="1"/>
  <c r="B87" i="426" s="1"/>
  <c r="B88" i="426" s="1"/>
  <c r="B89" i="426" s="1"/>
  <c r="B90" i="426" s="1"/>
  <c r="B91" i="426" s="1"/>
  <c r="B92" i="426" s="1"/>
  <c r="B93" i="426" s="1"/>
  <c r="B94" i="426" s="1"/>
  <c r="B95" i="426" s="1"/>
  <c r="B96" i="426" s="1"/>
  <c r="B97" i="426" s="1"/>
  <c r="B98" i="426" s="1"/>
  <c r="B99" i="426" s="1"/>
  <c r="B100" i="426" s="1"/>
  <c r="B101" i="426" s="1"/>
  <c r="B102" i="426" s="1"/>
  <c r="B103" i="426" s="1"/>
  <c r="B104" i="426" s="1"/>
  <c r="B105" i="426" s="1"/>
  <c r="B106" i="426" s="1"/>
  <c r="B107" i="426" s="1"/>
  <c r="B108" i="426" s="1"/>
  <c r="B109" i="426" s="1"/>
  <c r="J73" i="426"/>
  <c r="K73" i="426"/>
  <c r="L73" i="426"/>
  <c r="J74" i="426"/>
  <c r="K74" i="426"/>
  <c r="L74" i="426"/>
  <c r="J75" i="426"/>
  <c r="K75" i="426"/>
  <c r="L75" i="426" s="1"/>
  <c r="J76" i="426"/>
  <c r="K76" i="426"/>
  <c r="L76" i="426"/>
  <c r="J77" i="426"/>
  <c r="K77" i="426"/>
  <c r="L77" i="426"/>
  <c r="J78" i="426"/>
  <c r="K78" i="426"/>
  <c r="L78" i="426"/>
  <c r="J79" i="426"/>
  <c r="K79" i="426"/>
  <c r="L79" i="426" s="1"/>
  <c r="G27" i="329" s="1"/>
  <c r="J80" i="426"/>
  <c r="K80" i="426"/>
  <c r="L80" i="426"/>
  <c r="J81" i="426"/>
  <c r="K81" i="426"/>
  <c r="L81" i="426"/>
  <c r="J82" i="426"/>
  <c r="K82" i="426"/>
  <c r="L82" i="426"/>
  <c r="J83" i="426"/>
  <c r="K83" i="426"/>
  <c r="L83" i="426" s="1"/>
  <c r="J84" i="426"/>
  <c r="K84" i="426"/>
  <c r="L84" i="426"/>
  <c r="J85" i="426"/>
  <c r="K85" i="426"/>
  <c r="L85" i="426" s="1"/>
  <c r="J86" i="426"/>
  <c r="K86" i="426"/>
  <c r="L86" i="426"/>
  <c r="F28" i="329" s="1"/>
  <c r="J87" i="426"/>
  <c r="K87" i="426"/>
  <c r="L87" i="426" s="1"/>
  <c r="J88" i="426"/>
  <c r="K88" i="426"/>
  <c r="L88" i="426"/>
  <c r="J89" i="426"/>
  <c r="K89" i="426"/>
  <c r="L89" i="426" s="1"/>
  <c r="J90" i="426"/>
  <c r="K90" i="426"/>
  <c r="L90" i="426"/>
  <c r="J91" i="426"/>
  <c r="K91" i="426"/>
  <c r="L91" i="426"/>
  <c r="J92" i="426"/>
  <c r="K92" i="426"/>
  <c r="L92" i="426"/>
  <c r="J93" i="426"/>
  <c r="K93" i="426"/>
  <c r="L93" i="426" s="1"/>
  <c r="J94" i="426"/>
  <c r="K94" i="426"/>
  <c r="L94" i="426"/>
  <c r="J95" i="426"/>
  <c r="K95" i="426"/>
  <c r="L95" i="426"/>
  <c r="J96" i="426"/>
  <c r="K96" i="426"/>
  <c r="L96" i="426"/>
  <c r="J97" i="426"/>
  <c r="K97" i="426"/>
  <c r="L97" i="426" s="1"/>
  <c r="J98" i="426"/>
  <c r="K98" i="426"/>
  <c r="L98" i="426"/>
  <c r="J99" i="426"/>
  <c r="K99" i="426"/>
  <c r="L99" i="426" s="1"/>
  <c r="J100" i="426"/>
  <c r="K100" i="426"/>
  <c r="L100" i="426"/>
  <c r="J101" i="426"/>
  <c r="K101" i="426"/>
  <c r="L101" i="426" s="1"/>
  <c r="J102" i="426"/>
  <c r="K102" i="426"/>
  <c r="L102" i="426" s="1"/>
  <c r="J103" i="426"/>
  <c r="K103" i="426"/>
  <c r="L103" i="426" s="1"/>
  <c r="J104" i="426"/>
  <c r="K104" i="426"/>
  <c r="L104" i="426"/>
  <c r="J105" i="426"/>
  <c r="K105" i="426"/>
  <c r="L105" i="426" s="1"/>
  <c r="J106" i="426"/>
  <c r="K106" i="426"/>
  <c r="L106" i="426" s="1"/>
  <c r="J107" i="426"/>
  <c r="K107" i="426"/>
  <c r="L107" i="426"/>
  <c r="J108" i="426"/>
  <c r="K108" i="426"/>
  <c r="L108" i="426"/>
  <c r="J109" i="426"/>
  <c r="K109" i="426"/>
  <c r="L109" i="426" s="1"/>
  <c r="E4" i="421"/>
  <c r="E60" i="421"/>
  <c r="E116" i="421"/>
  <c r="E171" i="421"/>
  <c r="E6" i="421"/>
  <c r="B14" i="421"/>
  <c r="J14" i="421"/>
  <c r="K14" i="421"/>
  <c r="L14" i="421" s="1"/>
  <c r="G10" i="329"/>
  <c r="F10" i="329" s="1"/>
  <c r="B15" i="421"/>
  <c r="B16" i="421" s="1"/>
  <c r="B17" i="421" s="1"/>
  <c r="B18" i="421" s="1"/>
  <c r="B19" i="421" s="1"/>
  <c r="B20" i="421" s="1"/>
  <c r="B21" i="421" s="1"/>
  <c r="B22" i="421" s="1"/>
  <c r="B23" i="421" s="1"/>
  <c r="B24" i="421" s="1"/>
  <c r="B25" i="421" s="1"/>
  <c r="B26" i="421" s="1"/>
  <c r="B27" i="421" s="1"/>
  <c r="B28" i="421" s="1"/>
  <c r="B29" i="421" s="1"/>
  <c r="B30" i="421" s="1"/>
  <c r="B31" i="421" s="1"/>
  <c r="B32" i="421" s="1"/>
  <c r="B33" i="421" s="1"/>
  <c r="B34" i="421" s="1"/>
  <c r="B35" i="421" s="1"/>
  <c r="B36" i="421" s="1"/>
  <c r="B37" i="421" s="1"/>
  <c r="B38" i="421" s="1"/>
  <c r="B39" i="421" s="1"/>
  <c r="B40" i="421" s="1"/>
  <c r="B41" i="421" s="1"/>
  <c r="B42" i="421" s="1"/>
  <c r="B43" i="421" s="1"/>
  <c r="B44" i="421" s="1"/>
  <c r="B45" i="421" s="1"/>
  <c r="B46" i="421" s="1"/>
  <c r="B47" i="421" s="1"/>
  <c r="B48" i="421" s="1"/>
  <c r="B49" i="421" s="1"/>
  <c r="B50" i="421" s="1"/>
  <c r="B51" i="421" s="1"/>
  <c r="B52" i="421" s="1"/>
  <c r="B53" i="421" s="1"/>
  <c r="J15" i="421"/>
  <c r="K15" i="421"/>
  <c r="J16" i="421"/>
  <c r="K16" i="421"/>
  <c r="L16" i="421"/>
  <c r="J17" i="421"/>
  <c r="K17" i="421"/>
  <c r="L17" i="421"/>
  <c r="J18" i="421"/>
  <c r="K18" i="421"/>
  <c r="L18" i="421"/>
  <c r="J19" i="421"/>
  <c r="K19" i="421"/>
  <c r="L19" i="421"/>
  <c r="J20" i="421"/>
  <c r="K20" i="421"/>
  <c r="L20" i="421"/>
  <c r="J21" i="421"/>
  <c r="K21" i="421"/>
  <c r="L21" i="421"/>
  <c r="J22" i="421"/>
  <c r="K22" i="421"/>
  <c r="L22" i="421"/>
  <c r="J23" i="421"/>
  <c r="K23" i="421"/>
  <c r="L23" i="421"/>
  <c r="J24" i="421"/>
  <c r="K24" i="421"/>
  <c r="L24" i="421"/>
  <c r="J25" i="421"/>
  <c r="G49" i="421" s="1"/>
  <c r="K25" i="421"/>
  <c r="L25" i="421"/>
  <c r="J26" i="421"/>
  <c r="K26" i="421"/>
  <c r="L26" i="421"/>
  <c r="J27" i="421"/>
  <c r="K27" i="421"/>
  <c r="L27" i="421"/>
  <c r="J28" i="421"/>
  <c r="K28" i="421"/>
  <c r="L28" i="421"/>
  <c r="J29" i="421"/>
  <c r="K29" i="421"/>
  <c r="L29" i="421"/>
  <c r="J30" i="421"/>
  <c r="K30" i="421"/>
  <c r="L30" i="421"/>
  <c r="J31" i="421"/>
  <c r="K31" i="421"/>
  <c r="L31" i="421"/>
  <c r="J32" i="421"/>
  <c r="K32" i="421"/>
  <c r="L32" i="421"/>
  <c r="J33" i="421"/>
  <c r="K33" i="421"/>
  <c r="L33" i="421"/>
  <c r="J34" i="421"/>
  <c r="K34" i="421"/>
  <c r="L34" i="421"/>
  <c r="J35" i="421"/>
  <c r="K35" i="421"/>
  <c r="L35" i="421"/>
  <c r="J36" i="421"/>
  <c r="K36" i="421"/>
  <c r="L36" i="421"/>
  <c r="J37" i="421"/>
  <c r="K37" i="421"/>
  <c r="L37" i="421"/>
  <c r="J38" i="421"/>
  <c r="K38" i="421"/>
  <c r="L38" i="421"/>
  <c r="J39" i="421"/>
  <c r="K39" i="421"/>
  <c r="L39" i="421"/>
  <c r="J40" i="421"/>
  <c r="K40" i="421"/>
  <c r="L40" i="421"/>
  <c r="J41" i="421"/>
  <c r="K41" i="421"/>
  <c r="L41" i="421"/>
  <c r="J42" i="421"/>
  <c r="K42" i="421"/>
  <c r="L42" i="421"/>
  <c r="J43" i="421"/>
  <c r="K43" i="421"/>
  <c r="L43" i="421"/>
  <c r="J44" i="421"/>
  <c r="K44" i="421"/>
  <c r="L44" i="421"/>
  <c r="J45" i="421"/>
  <c r="K45" i="421"/>
  <c r="L45" i="421"/>
  <c r="J46" i="421"/>
  <c r="K46" i="421"/>
  <c r="L46" i="421"/>
  <c r="J47" i="421"/>
  <c r="K47" i="421"/>
  <c r="L47" i="421"/>
  <c r="J48" i="421"/>
  <c r="J49" i="421"/>
  <c r="J55" i="421" s="1"/>
  <c r="J50" i="421"/>
  <c r="K50" i="421"/>
  <c r="L50" i="421"/>
  <c r="J51" i="421"/>
  <c r="K51" i="421"/>
  <c r="L51" i="421" s="1"/>
  <c r="J52" i="421"/>
  <c r="K52" i="421"/>
  <c r="L52" i="421" s="1"/>
  <c r="J53" i="421"/>
  <c r="K53" i="421"/>
  <c r="L53" i="421"/>
  <c r="E62" i="421"/>
  <c r="J70" i="421"/>
  <c r="K70" i="421"/>
  <c r="L70" i="421"/>
  <c r="B71" i="421"/>
  <c r="J71" i="421"/>
  <c r="K71" i="421"/>
  <c r="L71" i="421"/>
  <c r="B72" i="421"/>
  <c r="J72" i="421"/>
  <c r="K72" i="421"/>
  <c r="L72" i="421"/>
  <c r="B73" i="421"/>
  <c r="J73" i="421"/>
  <c r="K73" i="421"/>
  <c r="L73" i="421"/>
  <c r="B74" i="421"/>
  <c r="J74" i="421"/>
  <c r="K74" i="421"/>
  <c r="L74" i="421"/>
  <c r="B75" i="421"/>
  <c r="J75" i="421"/>
  <c r="K75" i="421"/>
  <c r="L75" i="421"/>
  <c r="B76" i="421"/>
  <c r="J76" i="421"/>
  <c r="K76" i="421"/>
  <c r="L76" i="421"/>
  <c r="B77" i="421"/>
  <c r="J77" i="421"/>
  <c r="K77" i="421"/>
  <c r="L77" i="421"/>
  <c r="B78" i="421"/>
  <c r="J78" i="421"/>
  <c r="K78" i="421"/>
  <c r="L78" i="421"/>
  <c r="B79" i="421"/>
  <c r="J79" i="421"/>
  <c r="K79" i="421"/>
  <c r="L79" i="421"/>
  <c r="B80" i="421"/>
  <c r="J80" i="421"/>
  <c r="K80" i="421"/>
  <c r="L80" i="421"/>
  <c r="B81" i="421"/>
  <c r="J81" i="421"/>
  <c r="K81" i="421"/>
  <c r="L81" i="421"/>
  <c r="B82" i="421"/>
  <c r="J82" i="421"/>
  <c r="K82" i="421"/>
  <c r="L82" i="421"/>
  <c r="B83" i="421"/>
  <c r="J83" i="421"/>
  <c r="K83" i="421"/>
  <c r="L83" i="421"/>
  <c r="B84" i="421"/>
  <c r="J84" i="421"/>
  <c r="K84" i="421"/>
  <c r="L84" i="421"/>
  <c r="B85" i="421"/>
  <c r="J85" i="421"/>
  <c r="K85" i="421"/>
  <c r="L85" i="421"/>
  <c r="B86" i="421"/>
  <c r="J86" i="421"/>
  <c r="K86" i="421"/>
  <c r="L86" i="421"/>
  <c r="B87" i="421"/>
  <c r="J87" i="421"/>
  <c r="K87" i="421"/>
  <c r="L87" i="421"/>
  <c r="B88" i="421"/>
  <c r="J88" i="421"/>
  <c r="K88" i="421"/>
  <c r="L88" i="421"/>
  <c r="B89" i="421"/>
  <c r="J89" i="421"/>
  <c r="K89" i="421"/>
  <c r="L89" i="421"/>
  <c r="B90" i="421"/>
  <c r="J90" i="421"/>
  <c r="K90" i="421"/>
  <c r="L90" i="421"/>
  <c r="B91" i="421"/>
  <c r="J91" i="421"/>
  <c r="K91" i="421"/>
  <c r="L91" i="421"/>
  <c r="B92" i="421"/>
  <c r="J92" i="421"/>
  <c r="K92" i="421"/>
  <c r="L92" i="421"/>
  <c r="B93" i="421"/>
  <c r="J93" i="421"/>
  <c r="K93" i="421"/>
  <c r="L93" i="421"/>
  <c r="B94" i="421"/>
  <c r="J94" i="421"/>
  <c r="K94" i="421"/>
  <c r="L94" i="421"/>
  <c r="B95" i="421"/>
  <c r="J95" i="421"/>
  <c r="K95" i="421"/>
  <c r="L95" i="421"/>
  <c r="B96" i="421"/>
  <c r="J96" i="421"/>
  <c r="K96" i="421"/>
  <c r="L96" i="421"/>
  <c r="B97" i="421"/>
  <c r="J97" i="421"/>
  <c r="K97" i="421"/>
  <c r="L97" i="421"/>
  <c r="B98" i="421"/>
  <c r="J98" i="421"/>
  <c r="K98" i="421"/>
  <c r="L98" i="421"/>
  <c r="B99" i="421"/>
  <c r="B100" i="421" s="1"/>
  <c r="B101" i="421" s="1"/>
  <c r="B102" i="421" s="1"/>
  <c r="B103" i="421" s="1"/>
  <c r="B104" i="421" s="1"/>
  <c r="B105" i="421" s="1"/>
  <c r="B106" i="421" s="1"/>
  <c r="B107" i="421" s="1"/>
  <c r="B108" i="421" s="1"/>
  <c r="B109" i="421" s="1"/>
  <c r="J99" i="421"/>
  <c r="K99" i="421"/>
  <c r="L99" i="421"/>
  <c r="J100" i="421"/>
  <c r="K100" i="421"/>
  <c r="L100" i="421"/>
  <c r="J101" i="421"/>
  <c r="K101" i="421"/>
  <c r="L101" i="421"/>
  <c r="J102" i="421"/>
  <c r="K102" i="421"/>
  <c r="L102" i="421"/>
  <c r="J103" i="421"/>
  <c r="K103" i="421"/>
  <c r="L103" i="421" s="1"/>
  <c r="J104" i="421"/>
  <c r="K104" i="421"/>
  <c r="L104" i="421" s="1"/>
  <c r="J105" i="421"/>
  <c r="K105" i="421"/>
  <c r="L105" i="421"/>
  <c r="J106" i="421"/>
  <c r="K106" i="421"/>
  <c r="L106" i="421"/>
  <c r="J107" i="421"/>
  <c r="K107" i="421"/>
  <c r="L107" i="421" s="1"/>
  <c r="J108" i="421"/>
  <c r="K108" i="421"/>
  <c r="L108" i="421"/>
  <c r="J109" i="421"/>
  <c r="K109" i="421"/>
  <c r="L109" i="421"/>
  <c r="J126" i="421"/>
  <c r="J167" i="421" s="1"/>
  <c r="K126" i="421"/>
  <c r="L126" i="421"/>
  <c r="B127" i="421"/>
  <c r="J127" i="421"/>
  <c r="K127" i="421"/>
  <c r="L127" i="421"/>
  <c r="B128" i="421"/>
  <c r="J128" i="421"/>
  <c r="K128" i="421"/>
  <c r="L128" i="421"/>
  <c r="B129" i="421"/>
  <c r="B130" i="421"/>
  <c r="B131" i="421" s="1"/>
  <c r="B132" i="421" s="1"/>
  <c r="B133" i="421" s="1"/>
  <c r="B134" i="421" s="1"/>
  <c r="B135" i="421" s="1"/>
  <c r="B136" i="421" s="1"/>
  <c r="B137" i="421" s="1"/>
  <c r="B138" i="421" s="1"/>
  <c r="B139" i="421" s="1"/>
  <c r="B140" i="421" s="1"/>
  <c r="B141" i="421" s="1"/>
  <c r="B142" i="421" s="1"/>
  <c r="B143" i="421" s="1"/>
  <c r="B144" i="421" s="1"/>
  <c r="B145" i="421" s="1"/>
  <c r="B146" i="421" s="1"/>
  <c r="B147" i="421" s="1"/>
  <c r="B148" i="421" s="1"/>
  <c r="B149" i="421" s="1"/>
  <c r="B150" i="421" s="1"/>
  <c r="B151" i="421" s="1"/>
  <c r="B152" i="421" s="1"/>
  <c r="B153" i="421" s="1"/>
  <c r="B154" i="421" s="1"/>
  <c r="B155" i="421" s="1"/>
  <c r="B156" i="421" s="1"/>
  <c r="B157" i="421" s="1"/>
  <c r="B158" i="421" s="1"/>
  <c r="B159" i="421" s="1"/>
  <c r="B160" i="421" s="1"/>
  <c r="B161" i="421" s="1"/>
  <c r="B162" i="421" s="1"/>
  <c r="B163" i="421" s="1"/>
  <c r="B164" i="421" s="1"/>
  <c r="B165" i="421" s="1"/>
  <c r="J129" i="421"/>
  <c r="K129" i="421"/>
  <c r="L129" i="421" s="1"/>
  <c r="J130" i="421"/>
  <c r="K130" i="421"/>
  <c r="L130" i="421"/>
  <c r="J131" i="421"/>
  <c r="K131" i="421"/>
  <c r="L131" i="421"/>
  <c r="J132" i="421"/>
  <c r="K132" i="421"/>
  <c r="L132" i="421"/>
  <c r="J133" i="421"/>
  <c r="K133" i="421"/>
  <c r="L133" i="421" s="1"/>
  <c r="J134" i="421"/>
  <c r="K134" i="421"/>
  <c r="L134" i="421"/>
  <c r="J135" i="421"/>
  <c r="K135" i="421"/>
  <c r="L135" i="421"/>
  <c r="J136" i="421"/>
  <c r="K136" i="421"/>
  <c r="L136" i="421"/>
  <c r="J137" i="421"/>
  <c r="K137" i="421"/>
  <c r="L137" i="421" s="1"/>
  <c r="J138" i="421"/>
  <c r="K138" i="421"/>
  <c r="L138" i="421"/>
  <c r="J139" i="421"/>
  <c r="K139" i="421"/>
  <c r="L139" i="421" s="1"/>
  <c r="J140" i="421"/>
  <c r="K140" i="421"/>
  <c r="L140" i="421"/>
  <c r="J141" i="421"/>
  <c r="K141" i="421"/>
  <c r="L141" i="421" s="1"/>
  <c r="J142" i="421"/>
  <c r="K142" i="421"/>
  <c r="L142" i="421" s="1"/>
  <c r="J143" i="421"/>
  <c r="K143" i="421"/>
  <c r="L143" i="421"/>
  <c r="J144" i="421"/>
  <c r="K144" i="421"/>
  <c r="L144" i="421"/>
  <c r="J145" i="421"/>
  <c r="K145" i="421"/>
  <c r="L145" i="421" s="1"/>
  <c r="J146" i="421"/>
  <c r="K146" i="421"/>
  <c r="L146" i="421"/>
  <c r="J147" i="421"/>
  <c r="K147" i="421"/>
  <c r="L147" i="421"/>
  <c r="J148" i="421"/>
  <c r="K148" i="421"/>
  <c r="L148" i="421"/>
  <c r="J149" i="421"/>
  <c r="K149" i="421"/>
  <c r="L149" i="421"/>
  <c r="J150" i="421"/>
  <c r="K150" i="421"/>
  <c r="L150" i="421" s="1"/>
  <c r="J151" i="421"/>
  <c r="K151" i="421"/>
  <c r="L151" i="421"/>
  <c r="J152" i="421"/>
  <c r="K152" i="421"/>
  <c r="L152" i="421"/>
  <c r="J153" i="421"/>
  <c r="K153" i="421"/>
  <c r="L153" i="421"/>
  <c r="J154" i="421"/>
  <c r="K154" i="421"/>
  <c r="L154" i="421" s="1"/>
  <c r="J155" i="421"/>
  <c r="K155" i="421"/>
  <c r="L155" i="421"/>
  <c r="J156" i="421"/>
  <c r="K156" i="421"/>
  <c r="L156" i="421" s="1"/>
  <c r="J157" i="421"/>
  <c r="K157" i="421"/>
  <c r="L157" i="421"/>
  <c r="J158" i="421"/>
  <c r="K158" i="421"/>
  <c r="L158" i="421" s="1"/>
  <c r="J159" i="421"/>
  <c r="K159" i="421"/>
  <c r="L159" i="421" s="1"/>
  <c r="J160" i="421"/>
  <c r="K160" i="421"/>
  <c r="L160" i="421"/>
  <c r="J161" i="421"/>
  <c r="K161" i="421"/>
  <c r="L161" i="421"/>
  <c r="J162" i="421"/>
  <c r="K162" i="421"/>
  <c r="L162" i="421" s="1"/>
  <c r="J163" i="421"/>
  <c r="K163" i="421"/>
  <c r="L163" i="421"/>
  <c r="J164" i="421"/>
  <c r="K164" i="421"/>
  <c r="L164" i="421"/>
  <c r="J165" i="421"/>
  <c r="K165" i="421"/>
  <c r="L165" i="421"/>
  <c r="J181" i="421"/>
  <c r="J222" i="421" s="1"/>
  <c r="K181" i="421"/>
  <c r="L181" i="421"/>
  <c r="B182" i="421"/>
  <c r="J182" i="421"/>
  <c r="K182" i="421"/>
  <c r="L182" i="421"/>
  <c r="B183" i="421"/>
  <c r="J183" i="421"/>
  <c r="K183" i="421"/>
  <c r="L183" i="421"/>
  <c r="B184" i="421"/>
  <c r="J184" i="421"/>
  <c r="K184" i="421"/>
  <c r="L184" i="421"/>
  <c r="B185" i="421"/>
  <c r="B186" i="421" s="1"/>
  <c r="B187" i="421" s="1"/>
  <c r="B188" i="421" s="1"/>
  <c r="B189" i="421" s="1"/>
  <c r="B190" i="421" s="1"/>
  <c r="B191" i="421" s="1"/>
  <c r="B192" i="421" s="1"/>
  <c r="B193" i="421" s="1"/>
  <c r="B194" i="421" s="1"/>
  <c r="B195" i="421" s="1"/>
  <c r="B196" i="421" s="1"/>
  <c r="B197" i="421" s="1"/>
  <c r="B198" i="421" s="1"/>
  <c r="B199" i="421" s="1"/>
  <c r="B200" i="421" s="1"/>
  <c r="B201" i="421" s="1"/>
  <c r="B202" i="421" s="1"/>
  <c r="B203" i="421" s="1"/>
  <c r="B204" i="421" s="1"/>
  <c r="B205" i="421" s="1"/>
  <c r="B206" i="421" s="1"/>
  <c r="B207" i="421" s="1"/>
  <c r="B208" i="421" s="1"/>
  <c r="B209" i="421" s="1"/>
  <c r="B210" i="421" s="1"/>
  <c r="B211" i="421" s="1"/>
  <c r="B212" i="421" s="1"/>
  <c r="B213" i="421" s="1"/>
  <c r="B214" i="421" s="1"/>
  <c r="B215" i="421" s="1"/>
  <c r="B216" i="421" s="1"/>
  <c r="B217" i="421" s="1"/>
  <c r="B218" i="421" s="1"/>
  <c r="B219" i="421" s="1"/>
  <c r="B220" i="421" s="1"/>
  <c r="J185" i="421"/>
  <c r="K185" i="421"/>
  <c r="L185" i="421"/>
  <c r="J186" i="421"/>
  <c r="K186" i="421"/>
  <c r="L186" i="421"/>
  <c r="J187" i="421"/>
  <c r="K187" i="421"/>
  <c r="L187" i="421"/>
  <c r="J188" i="421"/>
  <c r="K188" i="421"/>
  <c r="L188" i="421"/>
  <c r="J189" i="421"/>
  <c r="K189" i="421"/>
  <c r="L189" i="421"/>
  <c r="J190" i="421"/>
  <c r="K190" i="421"/>
  <c r="L190" i="421"/>
  <c r="J191" i="421"/>
  <c r="K191" i="421"/>
  <c r="L191" i="421"/>
  <c r="J192" i="421"/>
  <c r="K192" i="421"/>
  <c r="L192" i="421"/>
  <c r="J193" i="421"/>
  <c r="K193" i="421"/>
  <c r="L193" i="421"/>
  <c r="J194" i="421"/>
  <c r="K194" i="421"/>
  <c r="L194" i="421"/>
  <c r="J195" i="421"/>
  <c r="K195" i="421"/>
  <c r="L195" i="421"/>
  <c r="J196" i="421"/>
  <c r="K196" i="421"/>
  <c r="L196" i="421"/>
  <c r="J197" i="421"/>
  <c r="K197" i="421"/>
  <c r="L197" i="421"/>
  <c r="J198" i="421"/>
  <c r="K198" i="421"/>
  <c r="L198" i="421"/>
  <c r="J199" i="421"/>
  <c r="J200" i="421"/>
  <c r="K200" i="421"/>
  <c r="L200" i="421"/>
  <c r="J201" i="421"/>
  <c r="K201" i="421"/>
  <c r="L201" i="421"/>
  <c r="G19" i="329"/>
  <c r="I22" i="16" s="1"/>
  <c r="J202" i="421"/>
  <c r="K202" i="421"/>
  <c r="L202" i="421"/>
  <c r="J203" i="421"/>
  <c r="K203" i="421"/>
  <c r="L203" i="421"/>
  <c r="J204" i="421"/>
  <c r="K204" i="421"/>
  <c r="L204" i="421" s="1"/>
  <c r="J205" i="421"/>
  <c r="K205" i="421"/>
  <c r="L205" i="421"/>
  <c r="J206" i="421"/>
  <c r="K206" i="421"/>
  <c r="L206" i="421" s="1"/>
  <c r="J207" i="421"/>
  <c r="K207" i="421"/>
  <c r="L207" i="421"/>
  <c r="J208" i="421"/>
  <c r="K208" i="421"/>
  <c r="L208" i="421" s="1"/>
  <c r="J209" i="421"/>
  <c r="K209" i="421"/>
  <c r="L209" i="421" s="1"/>
  <c r="J210" i="421"/>
  <c r="K210" i="421"/>
  <c r="L210" i="421"/>
  <c r="J211" i="421"/>
  <c r="K211" i="421"/>
  <c r="L211" i="421"/>
  <c r="J212" i="421"/>
  <c r="K212" i="421"/>
  <c r="L212" i="421" s="1"/>
  <c r="J213" i="421"/>
  <c r="K213" i="421"/>
  <c r="L213" i="421"/>
  <c r="J214" i="421"/>
  <c r="K214" i="421"/>
  <c r="L214" i="421"/>
  <c r="J215" i="421"/>
  <c r="K215" i="421"/>
  <c r="L215" i="421"/>
  <c r="J216" i="421"/>
  <c r="K216" i="421"/>
  <c r="L216" i="421" s="1"/>
  <c r="J217" i="421"/>
  <c r="K217" i="421"/>
  <c r="L217" i="421"/>
  <c r="J218" i="421"/>
  <c r="K218" i="421"/>
  <c r="L218" i="421"/>
  <c r="J219" i="421"/>
  <c r="K219" i="421"/>
  <c r="L219" i="421"/>
  <c r="J220" i="421"/>
  <c r="K220" i="421"/>
  <c r="L220" i="421" s="1"/>
  <c r="F4" i="329"/>
  <c r="F5" i="329"/>
  <c r="F6" i="16"/>
  <c r="F46" i="16" s="1"/>
  <c r="C9" i="329"/>
  <c r="C12" i="16"/>
  <c r="B10" i="329"/>
  <c r="B11" i="329" s="1"/>
  <c r="B12" i="329"/>
  <c r="B13" i="329"/>
  <c r="B14" i="329"/>
  <c r="B15" i="329" s="1"/>
  <c r="B16" i="329" s="1"/>
  <c r="B17" i="329" s="1"/>
  <c r="B18" i="329" s="1"/>
  <c r="B19" i="329" s="1"/>
  <c r="B20" i="329" s="1"/>
  <c r="B21" i="329" s="1"/>
  <c r="B22" i="329" s="1"/>
  <c r="B23" i="329" s="1"/>
  <c r="B24" i="329" s="1"/>
  <c r="B25" i="329" s="1"/>
  <c r="B26" i="329" s="1"/>
  <c r="B27" i="329" s="1"/>
  <c r="B28" i="329" s="1"/>
  <c r="B29" i="329" s="1"/>
  <c r="B30" i="329" s="1"/>
  <c r="B31" i="329" s="1"/>
  <c r="B32" i="329" s="1"/>
  <c r="B33" i="329" s="1"/>
  <c r="B34" i="329" s="1"/>
  <c r="C10" i="329"/>
  <c r="C13" i="16"/>
  <c r="E10" i="329"/>
  <c r="F13" i="16"/>
  <c r="C11" i="329"/>
  <c r="C14" i="16"/>
  <c r="E11" i="329"/>
  <c r="F14" i="16"/>
  <c r="C12" i="329"/>
  <c r="E12" i="329"/>
  <c r="G12" i="329"/>
  <c r="F12" i="329" s="1"/>
  <c r="I15" i="16"/>
  <c r="J15" i="16" s="1"/>
  <c r="C13" i="329"/>
  <c r="E13" i="329"/>
  <c r="C14" i="329"/>
  <c r="C17" i="16" s="1"/>
  <c r="E14" i="329"/>
  <c r="C15" i="329"/>
  <c r="E15" i="329"/>
  <c r="C16" i="329"/>
  <c r="E16" i="329"/>
  <c r="F19" i="16"/>
  <c r="C17" i="329"/>
  <c r="C20" i="16" s="1"/>
  <c r="E17" i="329"/>
  <c r="C18" i="329"/>
  <c r="E18" i="329"/>
  <c r="F21" i="16"/>
  <c r="C19" i="329"/>
  <c r="E19" i="329"/>
  <c r="F22" i="16" s="1"/>
  <c r="C20" i="329"/>
  <c r="C23" i="16" s="1"/>
  <c r="G20" i="329"/>
  <c r="H20" i="329" s="1"/>
  <c r="C21" i="329"/>
  <c r="C24" i="16" s="1"/>
  <c r="E21" i="329"/>
  <c r="C22" i="329"/>
  <c r="C25" i="16" s="1"/>
  <c r="E22" i="329"/>
  <c r="F25" i="16" s="1"/>
  <c r="C23" i="329"/>
  <c r="C26" i="16" s="1"/>
  <c r="E23" i="329"/>
  <c r="F23" i="329"/>
  <c r="C24" i="329"/>
  <c r="C27" i="16" s="1"/>
  <c r="E24" i="329"/>
  <c r="F27" i="16" s="1"/>
  <c r="C25" i="329"/>
  <c r="C28" i="16"/>
  <c r="E25" i="329"/>
  <c r="F25" i="329"/>
  <c r="G25" i="329"/>
  <c r="H25" i="329"/>
  <c r="C26" i="329"/>
  <c r="C29" i="16"/>
  <c r="E26" i="329"/>
  <c r="F29" i="16" s="1"/>
  <c r="F26" i="329"/>
  <c r="I29" i="16" s="1"/>
  <c r="K29" i="16" s="1"/>
  <c r="C27" i="329"/>
  <c r="C30" i="16"/>
  <c r="E27" i="329"/>
  <c r="F30" i="16"/>
  <c r="F27" i="329"/>
  <c r="I30" i="16" s="1"/>
  <c r="C28" i="329"/>
  <c r="E28" i="329"/>
  <c r="F31" i="16"/>
  <c r="I31" i="16"/>
  <c r="K31" i="16"/>
  <c r="C29" i="329"/>
  <c r="E29" i="329"/>
  <c r="F29" i="329"/>
  <c r="I32" i="16" s="1"/>
  <c r="K32" i="16" s="1"/>
  <c r="G29" i="329"/>
  <c r="H29" i="329" s="1"/>
  <c r="C30" i="329"/>
  <c r="E30" i="329"/>
  <c r="F30" i="329"/>
  <c r="I33" i="16" s="1"/>
  <c r="G30" i="329"/>
  <c r="H30" i="329" s="1"/>
  <c r="H31" i="329"/>
  <c r="C32" i="329"/>
  <c r="C35" i="16" s="1"/>
  <c r="C33" i="329"/>
  <c r="C36" i="16" s="1"/>
  <c r="C34" i="329"/>
  <c r="C35" i="329"/>
  <c r="C38" i="16"/>
  <c r="C36" i="329"/>
  <c r="C39" i="16"/>
  <c r="B37" i="329"/>
  <c r="B40" i="329"/>
  <c r="B43" i="329"/>
  <c r="B46" i="329"/>
  <c r="B49" i="329"/>
  <c r="B52" i="329"/>
  <c r="F5" i="16"/>
  <c r="F7" i="16"/>
  <c r="F47" i="16" s="1"/>
  <c r="F6" i="329"/>
  <c r="F12" i="16"/>
  <c r="H12" i="16"/>
  <c r="I12" i="16"/>
  <c r="J12" i="16"/>
  <c r="K12" i="16"/>
  <c r="C15" i="16"/>
  <c r="F15" i="16"/>
  <c r="C16" i="16"/>
  <c r="F16" i="16"/>
  <c r="F17" i="16"/>
  <c r="C18" i="16"/>
  <c r="F18" i="16"/>
  <c r="C19" i="16"/>
  <c r="F20" i="16"/>
  <c r="C21" i="16"/>
  <c r="C22" i="16"/>
  <c r="F23" i="16"/>
  <c r="F24" i="16"/>
  <c r="I24" i="16"/>
  <c r="K24" i="16"/>
  <c r="I25" i="16"/>
  <c r="K25" i="16" s="1"/>
  <c r="F26" i="16"/>
  <c r="I26" i="16"/>
  <c r="K26" i="16" s="1"/>
  <c r="I27" i="16"/>
  <c r="K27" i="16" s="1"/>
  <c r="F28" i="16"/>
  <c r="I28" i="16"/>
  <c r="K28" i="16" s="1"/>
  <c r="J28" i="16"/>
  <c r="L28" i="16" s="1"/>
  <c r="M28" i="16" s="1"/>
  <c r="K30" i="16"/>
  <c r="C31" i="16"/>
  <c r="C32" i="16"/>
  <c r="F32" i="16"/>
  <c r="C33" i="16"/>
  <c r="F33" i="16"/>
  <c r="K33" i="16"/>
  <c r="J33" i="16"/>
  <c r="L33" i="16"/>
  <c r="M33" i="16" s="1"/>
  <c r="C34" i="16"/>
  <c r="F34" i="16"/>
  <c r="I34" i="16"/>
  <c r="J34" i="16"/>
  <c r="F35" i="16"/>
  <c r="F36" i="16"/>
  <c r="C37" i="16"/>
  <c r="F37" i="16"/>
  <c r="F38" i="16"/>
  <c r="F39" i="16"/>
  <c r="F45" i="16"/>
  <c r="F56" i="16"/>
  <c r="I56" i="16"/>
  <c r="J56" i="16"/>
  <c r="J63" i="16"/>
  <c r="C68" i="16"/>
  <c r="F68" i="16"/>
  <c r="I68" i="16"/>
  <c r="J68" i="16" s="1"/>
  <c r="C69" i="16"/>
  <c r="F69" i="16"/>
  <c r="I69" i="16"/>
  <c r="J69" i="16" s="1"/>
  <c r="C70" i="16"/>
  <c r="F70" i="16"/>
  <c r="I70" i="16"/>
  <c r="J70" i="16" s="1"/>
  <c r="C71" i="16"/>
  <c r="F71" i="16"/>
  <c r="I71" i="16"/>
  <c r="J71" i="16" s="1"/>
  <c r="C72" i="16"/>
  <c r="F72" i="16"/>
  <c r="I72" i="16"/>
  <c r="J72" i="16" s="1"/>
  <c r="C73" i="16"/>
  <c r="F73" i="16"/>
  <c r="I73" i="16"/>
  <c r="J73" i="16" s="1"/>
  <c r="C74" i="16"/>
  <c r="F74" i="16"/>
  <c r="I74" i="16"/>
  <c r="J74" i="16" s="1"/>
  <c r="C75" i="16"/>
  <c r="F75" i="16"/>
  <c r="I75" i="16"/>
  <c r="C76" i="16"/>
  <c r="F76" i="16"/>
  <c r="I76" i="16"/>
  <c r="J76" i="16" s="1"/>
  <c r="C77" i="16"/>
  <c r="F77" i="16"/>
  <c r="I77" i="16"/>
  <c r="J77" i="16" s="1"/>
  <c r="C78" i="16"/>
  <c r="F78" i="16"/>
  <c r="I78" i="16"/>
  <c r="J78" i="16" s="1"/>
  <c r="E3" i="15"/>
  <c r="E5" i="15"/>
  <c r="E6" i="15"/>
  <c r="N6" i="16" s="1"/>
  <c r="N46" i="16" s="1"/>
  <c r="I12" i="15"/>
  <c r="I27" i="15"/>
  <c r="K673" i="427"/>
  <c r="K674" i="427"/>
  <c r="K718" i="427" s="1"/>
  <c r="K719" i="427" s="1"/>
  <c r="J55" i="16"/>
  <c r="L55" i="16" s="1"/>
  <c r="M55" i="16" s="1"/>
  <c r="F19" i="1"/>
  <c r="D1" i="427" s="1"/>
  <c r="E4" i="15"/>
  <c r="J66" i="16"/>
  <c r="L66" i="16"/>
  <c r="L15" i="16"/>
  <c r="H12" i="329"/>
  <c r="H10" i="329"/>
  <c r="I13" i="16"/>
  <c r="K13" i="16" s="1"/>
  <c r="Q491" i="427"/>
  <c r="Q492" i="427" s="1"/>
  <c r="Q494" i="427"/>
  <c r="K491" i="427"/>
  <c r="K492" i="427"/>
  <c r="K494" i="427" s="1"/>
  <c r="K538" i="427" s="1"/>
  <c r="K539" i="427" s="1"/>
  <c r="M491" i="427"/>
  <c r="M492" i="427"/>
  <c r="M494" i="427"/>
  <c r="I491" i="427"/>
  <c r="I492" i="427"/>
  <c r="I494" i="427"/>
  <c r="I538" i="427"/>
  <c r="F19" i="329"/>
  <c r="H19" i="329"/>
  <c r="G48" i="421"/>
  <c r="K48" i="421" s="1"/>
  <c r="L48" i="421"/>
  <c r="G13" i="329"/>
  <c r="I16" i="16" s="1"/>
  <c r="K16" i="16" s="1"/>
  <c r="L15" i="421"/>
  <c r="G11" i="329" s="1"/>
  <c r="H11" i="329" s="1"/>
  <c r="E62" i="426"/>
  <c r="E118" i="421"/>
  <c r="E173" i="421"/>
  <c r="G27" i="426"/>
  <c r="K27" i="426"/>
  <c r="K55" i="426" s="1"/>
  <c r="G22" i="329"/>
  <c r="G21" i="329"/>
  <c r="K49" i="421"/>
  <c r="L49" i="421" s="1"/>
  <c r="G14" i="329" s="1"/>
  <c r="K55" i="421"/>
  <c r="L55" i="421" s="1"/>
  <c r="L56" i="421" s="1"/>
  <c r="L69" i="421" s="1"/>
  <c r="I539" i="427"/>
  <c r="I583" i="427"/>
  <c r="I584" i="427" s="1"/>
  <c r="N536" i="427"/>
  <c r="N537" i="427" s="1"/>
  <c r="N539" i="427"/>
  <c r="J536" i="427"/>
  <c r="J537" i="427"/>
  <c r="J539" i="427" s="1"/>
  <c r="J583" i="427"/>
  <c r="J584" i="427"/>
  <c r="P491" i="427"/>
  <c r="P492" i="427" s="1"/>
  <c r="P494" i="427"/>
  <c r="L491" i="427"/>
  <c r="L492" i="427"/>
  <c r="L494" i="427" s="1"/>
  <c r="L538" i="427" s="1"/>
  <c r="H491" i="427"/>
  <c r="H492" i="427" s="1"/>
  <c r="H494" i="427" s="1"/>
  <c r="H538" i="427" s="1"/>
  <c r="H539" i="427" s="1"/>
  <c r="P356" i="427"/>
  <c r="P357" i="427"/>
  <c r="P359" i="427" s="1"/>
  <c r="L356" i="427"/>
  <c r="L357" i="427" s="1"/>
  <c r="L359" i="427"/>
  <c r="L403" i="427"/>
  <c r="H356" i="427"/>
  <c r="H357" i="427"/>
  <c r="H359" i="427" s="1"/>
  <c r="I360" i="427" s="1"/>
  <c r="P311" i="427"/>
  <c r="P312" i="427"/>
  <c r="P314" i="427"/>
  <c r="L311" i="427"/>
  <c r="L312" i="427"/>
  <c r="L314" i="427"/>
  <c r="H311" i="427"/>
  <c r="H312" i="427" s="1"/>
  <c r="H314" i="427" s="1"/>
  <c r="I315" i="427" s="1"/>
  <c r="L270" i="427"/>
  <c r="O356" i="427"/>
  <c r="O357" i="427" s="1"/>
  <c r="O359" i="427" s="1"/>
  <c r="K356" i="427"/>
  <c r="K357" i="427"/>
  <c r="K359" i="427"/>
  <c r="L360" i="427" s="1"/>
  <c r="H313" i="427"/>
  <c r="Q446" i="427"/>
  <c r="Q447" i="427"/>
  <c r="Q449" i="427" s="1"/>
  <c r="M446" i="427"/>
  <c r="M447" i="427" s="1"/>
  <c r="M449" i="427" s="1"/>
  <c r="I446" i="427"/>
  <c r="I447" i="427"/>
  <c r="O401" i="427"/>
  <c r="O402" i="427"/>
  <c r="O404" i="427" s="1"/>
  <c r="K401" i="427"/>
  <c r="K402" i="427"/>
  <c r="J222" i="427"/>
  <c r="H131" i="427"/>
  <c r="L131" i="427"/>
  <c r="N401" i="427"/>
  <c r="N402" i="427" s="1"/>
  <c r="N404" i="427"/>
  <c r="J401" i="427"/>
  <c r="J402" i="427" s="1"/>
  <c r="J404" i="427" s="1"/>
  <c r="J448" i="427" s="1"/>
  <c r="L178" i="427"/>
  <c r="N39" i="427"/>
  <c r="N40" i="427"/>
  <c r="N42" i="427" s="1"/>
  <c r="J39" i="427"/>
  <c r="J40" i="427"/>
  <c r="J42" i="427" s="1"/>
  <c r="J84" i="427"/>
  <c r="J85" i="427"/>
  <c r="J87" i="427"/>
  <c r="J131" i="427" s="1"/>
  <c r="J132" i="427" s="1"/>
  <c r="G44" i="329"/>
  <c r="I60" i="16" s="1"/>
  <c r="G41" i="329"/>
  <c r="H41" i="329" s="1"/>
  <c r="I626" i="427"/>
  <c r="I627" i="427" s="1"/>
  <c r="I629" i="427" s="1"/>
  <c r="I673" i="427" s="1"/>
  <c r="I674" i="427" s="1"/>
  <c r="I718" i="427" s="1"/>
  <c r="I719" i="427" s="1"/>
  <c r="G48" i="329"/>
  <c r="H48" i="329" s="1"/>
  <c r="G46" i="329"/>
  <c r="I62" i="16" s="1"/>
  <c r="G43" i="329"/>
  <c r="G42" i="329"/>
  <c r="K56" i="429"/>
  <c r="G45" i="329"/>
  <c r="E5" i="429"/>
  <c r="E63" i="429" s="1"/>
  <c r="D46" i="427"/>
  <c r="D91" i="427"/>
  <c r="D136" i="427"/>
  <c r="D181" i="427" s="1"/>
  <c r="D226" i="427" s="1"/>
  <c r="D273" i="427" s="1"/>
  <c r="D318" i="427" s="1"/>
  <c r="D363" i="427" s="1"/>
  <c r="D408" i="427" s="1"/>
  <c r="D453" i="427" s="1"/>
  <c r="D498" i="427" s="1"/>
  <c r="D543" i="427" s="1"/>
  <c r="D588" i="427" s="1"/>
  <c r="D633" i="427" s="1"/>
  <c r="D678" i="427" s="1"/>
  <c r="I61" i="16"/>
  <c r="F45" i="329"/>
  <c r="H45" i="329"/>
  <c r="F43" i="329"/>
  <c r="H43" i="329"/>
  <c r="I59" i="16"/>
  <c r="K59" i="16" s="1"/>
  <c r="F41" i="329"/>
  <c r="L495" i="427"/>
  <c r="I14" i="16"/>
  <c r="K14" i="16" s="1"/>
  <c r="H44" i="329"/>
  <c r="F44" i="329"/>
  <c r="F48" i="329"/>
  <c r="I64" i="16"/>
  <c r="J64" i="16" s="1"/>
  <c r="L64" i="16" s="1"/>
  <c r="I495" i="427"/>
  <c r="Q495" i="427" s="1"/>
  <c r="J24" i="16"/>
  <c r="L24" i="16"/>
  <c r="M24" i="16" s="1"/>
  <c r="H21" i="329"/>
  <c r="F13" i="329"/>
  <c r="H13" i="329"/>
  <c r="H46" i="329"/>
  <c r="I58" i="16"/>
  <c r="J58" i="16" s="1"/>
  <c r="L58" i="16" s="1"/>
  <c r="F42" i="329"/>
  <c r="H42" i="329"/>
  <c r="J25" i="16"/>
  <c r="L25" i="16" s="1"/>
  <c r="M25" i="16" s="1"/>
  <c r="H22" i="329"/>
  <c r="K58" i="16"/>
  <c r="J16" i="16"/>
  <c r="L16" i="16" s="1"/>
  <c r="M16" i="16" s="1"/>
  <c r="K64" i="16"/>
  <c r="J14" i="16"/>
  <c r="L14" i="16" s="1"/>
  <c r="M14" i="16" s="1"/>
  <c r="K583" i="427"/>
  <c r="K61" i="16"/>
  <c r="J61" i="16"/>
  <c r="L61" i="16" s="1"/>
  <c r="M61" i="16" s="1"/>
  <c r="Q360" i="427" l="1"/>
  <c r="J449" i="427"/>
  <c r="I17" i="16"/>
  <c r="F14" i="329"/>
  <c r="M58" i="16"/>
  <c r="M64" i="16"/>
  <c r="I449" i="427"/>
  <c r="G199" i="421"/>
  <c r="K199" i="421" s="1"/>
  <c r="H27" i="329"/>
  <c r="J30" i="16"/>
  <c r="L30" i="16" s="1"/>
  <c r="M30" i="16" s="1"/>
  <c r="Q315" i="427"/>
  <c r="G35" i="329" s="1"/>
  <c r="J22" i="16"/>
  <c r="L22" i="16" s="1"/>
  <c r="K22" i="16"/>
  <c r="H14" i="329"/>
  <c r="K62" i="16"/>
  <c r="J62" i="16"/>
  <c r="L62" i="16" s="1"/>
  <c r="K60" i="16"/>
  <c r="J60" i="16"/>
  <c r="L60" i="16" s="1"/>
  <c r="H583" i="427"/>
  <c r="H584" i="427" s="1"/>
  <c r="I585" i="427" s="1"/>
  <c r="I540" i="427"/>
  <c r="G17" i="329"/>
  <c r="I178" i="427"/>
  <c r="Q178" i="427" s="1"/>
  <c r="K167" i="421"/>
  <c r="L167" i="421" s="1"/>
  <c r="G16" i="329"/>
  <c r="G24" i="329"/>
  <c r="J55" i="426"/>
  <c r="L55" i="426" s="1"/>
  <c r="L56" i="426" s="1"/>
  <c r="L69" i="426" s="1"/>
  <c r="J59" i="16"/>
  <c r="L59" i="16" s="1"/>
  <c r="M59" i="16" s="1"/>
  <c r="H403" i="427"/>
  <c r="H404" i="427" s="1"/>
  <c r="F46" i="329"/>
  <c r="J13" i="16"/>
  <c r="L13" i="16" s="1"/>
  <c r="M13" i="16" s="1"/>
  <c r="L27" i="426"/>
  <c r="G23" i="329" s="1"/>
  <c r="G15" i="329"/>
  <c r="K111" i="421"/>
  <c r="G28" i="329"/>
  <c r="L71" i="426"/>
  <c r="K111" i="426"/>
  <c r="L111" i="426" s="1"/>
  <c r="J111" i="426"/>
  <c r="K403" i="427"/>
  <c r="K404" i="427" s="1"/>
  <c r="F11" i="329"/>
  <c r="I57" i="16"/>
  <c r="I270" i="427"/>
  <c r="Q270" i="427" s="1"/>
  <c r="E5" i="428"/>
  <c r="H221" i="427"/>
  <c r="H222" i="427" s="1"/>
  <c r="K15" i="16"/>
  <c r="M15" i="16" s="1"/>
  <c r="J32" i="16"/>
  <c r="L32" i="16" s="1"/>
  <c r="M32" i="16" s="1"/>
  <c r="J111" i="421"/>
  <c r="I222" i="427"/>
  <c r="K222" i="427"/>
  <c r="L223" i="427" s="1"/>
  <c r="G26" i="329"/>
  <c r="L536" i="427"/>
  <c r="L537" i="427" s="1"/>
  <c r="L539" i="427" s="1"/>
  <c r="L583" i="427" s="1"/>
  <c r="L584" i="427" s="1"/>
  <c r="H129" i="427"/>
  <c r="H130" i="427" s="1"/>
  <c r="H132" i="427" s="1"/>
  <c r="J455" i="429"/>
  <c r="L455" i="429" s="1"/>
  <c r="L369" i="429"/>
  <c r="K398" i="429"/>
  <c r="L398" i="429" s="1"/>
  <c r="J227" i="429"/>
  <c r="K84" i="427"/>
  <c r="K85" i="427" s="1"/>
  <c r="K87" i="427" s="1"/>
  <c r="Q84" i="427"/>
  <c r="Q85" i="427" s="1"/>
  <c r="Q87" i="427" s="1"/>
  <c r="I84" i="427"/>
  <c r="I85" i="427" s="1"/>
  <c r="I87" i="427" s="1"/>
  <c r="N84" i="427"/>
  <c r="N85" i="427" s="1"/>
  <c r="N87" i="427" s="1"/>
  <c r="L39" i="427"/>
  <c r="L40" i="427" s="1"/>
  <c r="L42" i="427" s="1"/>
  <c r="H39" i="427"/>
  <c r="H40" i="427" s="1"/>
  <c r="H42" i="427" s="1"/>
  <c r="L471" i="429"/>
  <c r="K512" i="429"/>
  <c r="L512" i="429" s="1"/>
  <c r="J398" i="429"/>
  <c r="J113" i="429"/>
  <c r="M129" i="427"/>
  <c r="M130" i="427" s="1"/>
  <c r="M132" i="427" s="1"/>
  <c r="O39" i="427"/>
  <c r="O40" i="427" s="1"/>
  <c r="O42" i="427" s="1"/>
  <c r="K39" i="427"/>
  <c r="K40" i="427" s="1"/>
  <c r="K42" i="427" s="1"/>
  <c r="L43" i="427" s="1"/>
  <c r="M39" i="427"/>
  <c r="M40" i="427" s="1"/>
  <c r="M42" i="427" s="1"/>
  <c r="I39" i="427"/>
  <c r="I40" i="427" s="1"/>
  <c r="I42" i="427" s="1"/>
  <c r="J341" i="429"/>
  <c r="L341" i="429" s="1"/>
  <c r="K55" i="428"/>
  <c r="L55" i="428" s="1"/>
  <c r="L56" i="428" s="1"/>
  <c r="K284" i="429"/>
  <c r="L284" i="429" s="1"/>
  <c r="K227" i="429"/>
  <c r="L227" i="429" s="1"/>
  <c r="L228" i="429" s="1"/>
  <c r="L242" i="429" s="1"/>
  <c r="J56" i="429"/>
  <c r="L56" i="429" s="1"/>
  <c r="L57" i="429" s="1"/>
  <c r="L71" i="429" s="1"/>
  <c r="K581" i="427"/>
  <c r="K582" i="427" s="1"/>
  <c r="K584" i="427" s="1"/>
  <c r="L626" i="427"/>
  <c r="L627" i="427" s="1"/>
  <c r="L629" i="427" s="1"/>
  <c r="P626" i="427"/>
  <c r="P627" i="427" s="1"/>
  <c r="P629" i="427" s="1"/>
  <c r="J626" i="427"/>
  <c r="J627" i="427" s="1"/>
  <c r="J629" i="427" s="1"/>
  <c r="J673" i="427" s="1"/>
  <c r="J674" i="427" s="1"/>
  <c r="J718" i="427" s="1"/>
  <c r="J719" i="427" s="1"/>
  <c r="O671" i="427"/>
  <c r="O672" i="427" s="1"/>
  <c r="O674" i="427" s="1"/>
  <c r="G49" i="329"/>
  <c r="L72" i="429"/>
  <c r="K113" i="429"/>
  <c r="L113" i="429" s="1"/>
  <c r="L114" i="429" s="1"/>
  <c r="L128" i="429" s="1"/>
  <c r="L171" i="429" s="1"/>
  <c r="L185" i="429" s="1"/>
  <c r="H626" i="427"/>
  <c r="H627" i="427" s="1"/>
  <c r="H629" i="427" s="1"/>
  <c r="N626" i="427"/>
  <c r="N627" i="427" s="1"/>
  <c r="N629" i="427" s="1"/>
  <c r="K448" i="427" l="1"/>
  <c r="K449" i="427" s="1"/>
  <c r="L450" i="427" s="1"/>
  <c r="L405" i="427"/>
  <c r="K57" i="16"/>
  <c r="J57" i="16"/>
  <c r="L57" i="16" s="1"/>
  <c r="M57" i="16" s="1"/>
  <c r="N56" i="16" s="1"/>
  <c r="F16" i="329"/>
  <c r="H16" i="329"/>
  <c r="I19" i="16"/>
  <c r="F49" i="329"/>
  <c r="I65" i="16"/>
  <c r="H49" i="329"/>
  <c r="L673" i="427"/>
  <c r="L674" i="427" s="1"/>
  <c r="L630" i="427"/>
  <c r="L285" i="429"/>
  <c r="L299" i="429" s="1"/>
  <c r="I43" i="427"/>
  <c r="Q43" i="427" s="1"/>
  <c r="G32" i="329" s="1"/>
  <c r="H26" i="329"/>
  <c r="J29" i="16"/>
  <c r="L29" i="16" s="1"/>
  <c r="M29" i="16" s="1"/>
  <c r="I223" i="427"/>
  <c r="Q223" i="427" s="1"/>
  <c r="G34" i="329" s="1"/>
  <c r="J26" i="16"/>
  <c r="L26" i="16" s="1"/>
  <c r="M26" i="16" s="1"/>
  <c r="H23" i="329"/>
  <c r="L168" i="421"/>
  <c r="L180" i="421" s="1"/>
  <c r="M62" i="16"/>
  <c r="M22" i="16"/>
  <c r="K17" i="16"/>
  <c r="J17" i="16"/>
  <c r="L17" i="16" s="1"/>
  <c r="I18" i="16"/>
  <c r="F15" i="329"/>
  <c r="H15" i="329"/>
  <c r="I630" i="427"/>
  <c r="H673" i="427"/>
  <c r="H674" i="427" s="1"/>
  <c r="L585" i="427"/>
  <c r="K131" i="427"/>
  <c r="K132" i="427" s="1"/>
  <c r="L133" i="427" s="1"/>
  <c r="L88" i="427"/>
  <c r="J31" i="16"/>
  <c r="L31" i="16" s="1"/>
  <c r="M31" i="16" s="1"/>
  <c r="H28" i="329"/>
  <c r="Q585" i="427"/>
  <c r="G37" i="329" s="1"/>
  <c r="F35" i="329"/>
  <c r="H35" i="329"/>
  <c r="I38" i="16"/>
  <c r="K222" i="421"/>
  <c r="L222" i="421" s="1"/>
  <c r="L223" i="421" s="1"/>
  <c r="L199" i="421"/>
  <c r="G18" i="329" s="1"/>
  <c r="I131" i="427"/>
  <c r="I132" i="427" s="1"/>
  <c r="I88" i="427"/>
  <c r="Q88" i="427" s="1"/>
  <c r="L112" i="426"/>
  <c r="I405" i="427"/>
  <c r="Q405" i="427" s="1"/>
  <c r="H448" i="427"/>
  <c r="H449" i="427" s="1"/>
  <c r="I450" i="427" s="1"/>
  <c r="Q450" i="427" s="1"/>
  <c r="G36" i="329" s="1"/>
  <c r="L342" i="429"/>
  <c r="L356" i="429" s="1"/>
  <c r="L399" i="429" s="1"/>
  <c r="L413" i="429" s="1"/>
  <c r="L456" i="429" s="1"/>
  <c r="L470" i="429" s="1"/>
  <c r="L513" i="429" s="1"/>
  <c r="L527" i="429" s="1"/>
  <c r="L570" i="429" s="1"/>
  <c r="I133" i="427"/>
  <c r="Q133" i="427" s="1"/>
  <c r="G33" i="329" s="1"/>
  <c r="L111" i="421"/>
  <c r="L112" i="421" s="1"/>
  <c r="L125" i="421" s="1"/>
  <c r="H24" i="329"/>
  <c r="J27" i="16"/>
  <c r="L27" i="16" s="1"/>
  <c r="M27" i="16" s="1"/>
  <c r="I20" i="16"/>
  <c r="F17" i="329"/>
  <c r="H17" i="329"/>
  <c r="M60" i="16"/>
  <c r="L540" i="427"/>
  <c r="Q540" i="427" s="1"/>
  <c r="H37" i="329" l="1"/>
  <c r="I53" i="16"/>
  <c r="F37" i="329"/>
  <c r="F36" i="329"/>
  <c r="H36" i="329"/>
  <c r="I39" i="16"/>
  <c r="J39" i="16" s="1"/>
  <c r="L39" i="16" s="1"/>
  <c r="M39" i="16" s="1"/>
  <c r="K38" i="16"/>
  <c r="J38" i="16"/>
  <c r="L38" i="16" s="1"/>
  <c r="M38" i="16" s="1"/>
  <c r="H718" i="427"/>
  <c r="H719" i="427" s="1"/>
  <c r="I720" i="427" s="1"/>
  <c r="I675" i="427"/>
  <c r="J18" i="16"/>
  <c r="L18" i="16" s="1"/>
  <c r="K18" i="16"/>
  <c r="L718" i="427"/>
  <c r="L719" i="427" s="1"/>
  <c r="L720" i="427" s="1"/>
  <c r="L675" i="427"/>
  <c r="K19" i="16"/>
  <c r="J19" i="16"/>
  <c r="L19" i="16" s="1"/>
  <c r="M19" i="16" s="1"/>
  <c r="J20" i="16"/>
  <c r="L20" i="16" s="1"/>
  <c r="K20" i="16"/>
  <c r="H33" i="329"/>
  <c r="I36" i="16"/>
  <c r="F33" i="329"/>
  <c r="Q630" i="427"/>
  <c r="N23" i="16"/>
  <c r="F32" i="329"/>
  <c r="H32" i="329"/>
  <c r="I35" i="16"/>
  <c r="J35" i="16" s="1"/>
  <c r="L35" i="16" s="1"/>
  <c r="M35" i="16" s="1"/>
  <c r="F18" i="329"/>
  <c r="H18" i="329"/>
  <c r="I21" i="16"/>
  <c r="M17" i="16"/>
  <c r="H34" i="329"/>
  <c r="F34" i="329"/>
  <c r="I37" i="16"/>
  <c r="K65" i="16"/>
  <c r="J65" i="16"/>
  <c r="L65" i="16" s="1"/>
  <c r="J37" i="16" l="1"/>
  <c r="L37" i="16" s="1"/>
  <c r="K37" i="16"/>
  <c r="M20" i="16"/>
  <c r="K36" i="16"/>
  <c r="J36" i="16"/>
  <c r="L36" i="16" s="1"/>
  <c r="M36" i="16" s="1"/>
  <c r="M65" i="16"/>
  <c r="N63" i="16" s="1"/>
  <c r="M18" i="16"/>
  <c r="Q675" i="427"/>
  <c r="K53" i="16"/>
  <c r="J53" i="16"/>
  <c r="L53" i="16" s="1"/>
  <c r="M53" i="16" s="1"/>
  <c r="K21" i="16"/>
  <c r="J21" i="16"/>
  <c r="L21" i="16" s="1"/>
  <c r="M21" i="16" s="1"/>
  <c r="N12" i="16" s="1"/>
  <c r="Q720" i="427"/>
  <c r="G38" i="329" s="1"/>
  <c r="F38" i="329" l="1"/>
  <c r="H38" i="329"/>
  <c r="I54" i="16"/>
  <c r="M37" i="16"/>
  <c r="M40" i="16" s="1"/>
  <c r="M52" i="16" s="1"/>
  <c r="J54" i="16" l="1"/>
  <c r="L54" i="16" s="1"/>
  <c r="M54" i="16" s="1"/>
  <c r="N34" i="16" s="1"/>
  <c r="N40" i="16" s="1"/>
  <c r="N52" i="16" s="1"/>
  <c r="N79" i="16" s="1"/>
  <c r="I8" i="15" s="1"/>
  <c r="I11" i="15" s="1"/>
  <c r="I14" i="15" s="1"/>
  <c r="I16" i="15" s="1"/>
  <c r="I18" i="15" s="1"/>
  <c r="I29" i="15" s="1"/>
  <c r="C54" i="15" s="1"/>
  <c r="K54" i="16"/>
  <c r="C55" i="15" l="1"/>
  <c r="M79" i="16"/>
  <c r="C59" i="15" l="1"/>
  <c r="D55" i="15" s="1"/>
  <c r="C56" i="15"/>
  <c r="G56" i="15" l="1"/>
  <c r="C60" i="15"/>
  <c r="D56" i="15" s="1"/>
  <c r="C57" i="15"/>
  <c r="D59" i="15"/>
  <c r="E55" i="15" s="1"/>
  <c r="E59" i="15" l="1"/>
  <c r="F55" i="15" s="1"/>
  <c r="D60" i="15"/>
  <c r="E56" i="15" s="1"/>
  <c r="G57" i="15"/>
  <c r="C61" i="15"/>
  <c r="D57" i="15" s="1"/>
  <c r="C58" i="15"/>
  <c r="E60" i="15"/>
  <c r="F56" i="15" s="1"/>
  <c r="C62" i="15" l="1"/>
  <c r="D58" i="15" s="1"/>
  <c r="G58" i="15"/>
  <c r="C64" i="15" s="1"/>
  <c r="C32" i="15" s="1"/>
  <c r="D61" i="15"/>
  <c r="E57" i="15" l="1"/>
  <c r="E61" i="15"/>
  <c r="F57" i="15" s="1"/>
  <c r="D62" i="15"/>
  <c r="E58" i="15" s="1"/>
  <c r="E62" i="15" l="1"/>
  <c r="F58" i="15" s="1"/>
</calcChain>
</file>

<file path=xl/sharedStrings.xml><?xml version="1.0" encoding="utf-8"?>
<sst xmlns="http://schemas.openxmlformats.org/spreadsheetml/2006/main" count="2734" uniqueCount="903">
  <si>
    <t>:</t>
  </si>
  <si>
    <t xml:space="preserve"> </t>
  </si>
  <si>
    <t>TOPLAM</t>
  </si>
  <si>
    <t>(1)</t>
  </si>
  <si>
    <t>(2)</t>
  </si>
  <si>
    <t>(3)</t>
  </si>
  <si>
    <t>(4)</t>
  </si>
  <si>
    <t>(6)</t>
  </si>
  <si>
    <t>(10)</t>
  </si>
  <si>
    <t>GENEL KESİNTİ</t>
  </si>
  <si>
    <t>ÖNCEDEN KESİLEN</t>
  </si>
  <si>
    <t xml:space="preserve">KESİNTİLER </t>
  </si>
  <si>
    <t>DİĞER KESİNTİLER</t>
  </si>
  <si>
    <t>İŞİN CİNSİ</t>
  </si>
  <si>
    <t>(5)</t>
  </si>
  <si>
    <t>(7)</t>
  </si>
  <si>
    <t>(8)</t>
  </si>
  <si>
    <t>(9)</t>
  </si>
  <si>
    <t>CEZA</t>
  </si>
  <si>
    <t xml:space="preserve">İLAVE KEŞİF YÜZDESİ </t>
  </si>
  <si>
    <t>İLAVE KEŞİF TUTARI</t>
  </si>
  <si>
    <t>TOPLAM İHALE BEDELİ</t>
  </si>
  <si>
    <t>VERİLEN SÜRE</t>
  </si>
  <si>
    <t>İŞ BİTİM TARİHİ</t>
  </si>
  <si>
    <t>HAKEDİŞ TANZİM TARİHİ</t>
  </si>
  <si>
    <t>HAKEDİŞ DÖNEMİ</t>
  </si>
  <si>
    <t>UYGULAMA YILI</t>
  </si>
  <si>
    <t>BİRİNCİ KEŞİF BEDELİ</t>
  </si>
  <si>
    <t>İHALE BEDELİ</t>
  </si>
  <si>
    <t>SÖZLEŞME TARİHİ VE NO</t>
  </si>
  <si>
    <t>İŞYERİ TESLİM TARİHİ</t>
  </si>
  <si>
    <t>İŞE BAŞLAMA TARİHİ</t>
  </si>
  <si>
    <t>SÖZLEŞMEYE GÖRE İŞİN SÜRESİ</t>
  </si>
  <si>
    <t>SÖZLEŞMEYE GÖRE İŞ BİTİM TARİHİ</t>
  </si>
  <si>
    <t>FİYAT FARKLARI VE DİĞER EK ÖDEMELER</t>
  </si>
  <si>
    <t>HAKEDİŞ  ÖZETİ</t>
  </si>
  <si>
    <t xml:space="preserve">YÜKLENİCİNİN ADI </t>
  </si>
  <si>
    <t>HAKEDİŞ NO</t>
  </si>
  <si>
    <t>YAPILAN İŞ TUTARI</t>
  </si>
  <si>
    <t>HAKEDİŞ TANZİM TARİHİ  :</t>
  </si>
  <si>
    <t>YÜKLENİCİNİN ADI</t>
  </si>
  <si>
    <t>TOPLAM KEŞİF BEDELİ</t>
  </si>
  <si>
    <t>SÜRE UZATIM KARARLARININ TARİH VE SAYISI</t>
  </si>
  <si>
    <t>BU HAKEDİŞ KESİLEN</t>
  </si>
  <si>
    <t xml:space="preserve">SAHİFE NO    : </t>
  </si>
  <si>
    <t>KAT'İ TEMİNAT</t>
  </si>
  <si>
    <t>SIRA NO</t>
  </si>
  <si>
    <t>İŞİN NUMARASI VE ADI</t>
  </si>
  <si>
    <t>İŞİN  NUMARASI VE ADI</t>
  </si>
  <si>
    <t>HAKEDİŞ</t>
  </si>
  <si>
    <t>GENEL</t>
  </si>
  <si>
    <t>METRAJ</t>
  </si>
  <si>
    <t xml:space="preserve">: </t>
  </si>
  <si>
    <t>POZ NO / İŞİN CİNSİ</t>
  </si>
  <si>
    <t>MAHALLİ</t>
  </si>
  <si>
    <t>ATAŞMAN NO:</t>
  </si>
  <si>
    <t xml:space="preserve">       BOYUTLAR</t>
  </si>
  <si>
    <t>POZ NO</t>
  </si>
  <si>
    <t>ADET</t>
  </si>
  <si>
    <t>ENİ</t>
  </si>
  <si>
    <t>BOYU</t>
  </si>
  <si>
    <t>YÜK.</t>
  </si>
  <si>
    <t>MİNHA</t>
  </si>
  <si>
    <t>MİKTAR</t>
  </si>
  <si>
    <t xml:space="preserve"> MİKTAR</t>
  </si>
  <si>
    <t>ÖNCEKİ SAYFA TOPLAMI :</t>
  </si>
  <si>
    <t>YÜKLENİCİ  FİRMA</t>
  </si>
  <si>
    <t>YEŞİL  DEFTER</t>
  </si>
  <si>
    <t>BENZERİ</t>
  </si>
  <si>
    <t xml:space="preserve">HAKEDİŞ NO                    </t>
  </si>
  <si>
    <t>YEMEK  GİDERİ</t>
  </si>
  <si>
    <t>AMARA - DOLCE VİTA</t>
  </si>
  <si>
    <t xml:space="preserve">AVANS    </t>
  </si>
  <si>
    <t>BU HAKEDİŞ</t>
  </si>
  <si>
    <t>BRM</t>
  </si>
  <si>
    <t>(YTL)</t>
  </si>
  <si>
    <t>BİRİM</t>
  </si>
  <si>
    <t>YUKLENİCİ  FİRMA</t>
  </si>
  <si>
    <t>HAKEDİŞ - PLANLAMA</t>
  </si>
  <si>
    <t>PROJE  MÜDÜRÜ</t>
  </si>
  <si>
    <t>MALİ  İŞLER  MÜD.</t>
  </si>
  <si>
    <t>ONAY</t>
  </si>
  <si>
    <t>YERİ / CİNSİ</t>
  </si>
  <si>
    <t>BU HAKEDİŞTEN  KESİLEN  TEMİNAT</t>
  </si>
  <si>
    <t xml:space="preserve">YÜKLENİCİYE  ÖDENECEK  NET  TUTAR                                    (YTL) </t>
  </si>
  <si>
    <t xml:space="preserve">KESİNTİLER TOPLAMI     (MİNHA) </t>
  </si>
  <si>
    <t>KDV  DAHİL  BU HAKEDİŞ   TUTARI  (8)=(7)+(6)</t>
  </si>
  <si>
    <t>BU HAKEDİŞ  TUTARI  (6)=(4)-(5)</t>
  </si>
  <si>
    <t xml:space="preserve">ÖNCEKİ HAKEDİŞ  TUTARI    (MİNHA) </t>
  </si>
  <si>
    <t xml:space="preserve">MEVCUT İHZARAT  TUTARI </t>
  </si>
  <si>
    <t>TOPLAM    (YTL)</t>
  </si>
  <si>
    <t>SAYFA   TOPLAM</t>
  </si>
  <si>
    <t>SAYFA NO:</t>
  </si>
  <si>
    <t>m2</t>
  </si>
  <si>
    <t>ŞAP  İŞLERİ</t>
  </si>
  <si>
    <t>UYGULAMA  ZAYİATI</t>
  </si>
  <si>
    <t>(YALNIZ BİRMİLYONBEŞYÜZ DOKSANYEDİBİNDÖRTYÜZ ELLİ -YENİ TÜRK LİRASIDIR)</t>
  </si>
  <si>
    <t/>
  </si>
  <si>
    <t>m3</t>
  </si>
  <si>
    <t>10 luk DUVAR</t>
  </si>
  <si>
    <t>20 lik DUVAR</t>
  </si>
  <si>
    <t>ton</t>
  </si>
  <si>
    <t>TÜM KATLAR</t>
  </si>
  <si>
    <t>İŞ MERKEZİ</t>
  </si>
  <si>
    <t>- 3.20 KOTU DUVARLARI</t>
  </si>
  <si>
    <t>wc duvarı</t>
  </si>
  <si>
    <t>merdiven holü</t>
  </si>
  <si>
    <t>kiler</t>
  </si>
  <si>
    <t>kiler-hol</t>
  </si>
  <si>
    <t>minha kapı</t>
  </si>
  <si>
    <t>mutfak-yemekhane</t>
  </si>
  <si>
    <t>minha banko</t>
  </si>
  <si>
    <t>wc</t>
  </si>
  <si>
    <t>-6.40 KOTU DUVARLARI</t>
  </si>
  <si>
    <t>asanasör kapısı</t>
  </si>
  <si>
    <t>kurangenez</t>
  </si>
  <si>
    <t xml:space="preserve">minha pencere </t>
  </si>
  <si>
    <t>hidrofor odası</t>
  </si>
  <si>
    <t>-3.40 KOTU DUVARLARI</t>
  </si>
  <si>
    <t>yemekhane</t>
  </si>
  <si>
    <t>ZEMİN KAT DUVARLARI</t>
  </si>
  <si>
    <t>sol yan cephe</t>
  </si>
  <si>
    <t>minha camekan</t>
  </si>
  <si>
    <t>ön cephe</t>
  </si>
  <si>
    <t>sağ yan cephe</t>
  </si>
  <si>
    <t>+5.50 KOTU DUVAR</t>
  </si>
  <si>
    <t>arka cephe</t>
  </si>
  <si>
    <t>+8.70 KOTU DUVAR</t>
  </si>
  <si>
    <t>asansör kapısı</t>
  </si>
  <si>
    <t>TERAS  KATI</t>
  </si>
  <si>
    <t>asansör dairesi cevre duvarı</t>
  </si>
  <si>
    <t>minha pencere</t>
  </si>
  <si>
    <t>TD-TK-07.004</t>
  </si>
  <si>
    <t>C 25 B.A BETONU</t>
  </si>
  <si>
    <t>TEMEL BETONU (Grobeton Dahil)</t>
  </si>
  <si>
    <t>Minha araç asansör boşluğu</t>
  </si>
  <si>
    <t>Minha  asansör boşluğu</t>
  </si>
  <si>
    <t>Minha havalandırma boşluğu</t>
  </si>
  <si>
    <t>KİRİŞLER 100x37</t>
  </si>
  <si>
    <t>K 60 x 37</t>
  </si>
  <si>
    <t>K 50 x 37</t>
  </si>
  <si>
    <t>K 40 x 37</t>
  </si>
  <si>
    <t>H 50 x 37</t>
  </si>
  <si>
    <t>H 20 x 37</t>
  </si>
  <si>
    <t>N 107</t>
  </si>
  <si>
    <t>N 106</t>
  </si>
  <si>
    <t>N 104</t>
  </si>
  <si>
    <t>N 105</t>
  </si>
  <si>
    <t>N 101-N102</t>
  </si>
  <si>
    <t>S 45/45</t>
  </si>
  <si>
    <t>S 55/55</t>
  </si>
  <si>
    <t>S 220/25</t>
  </si>
  <si>
    <t>AP 620/25</t>
  </si>
  <si>
    <t>P 280/25</t>
  </si>
  <si>
    <t>KOLONLAR  S 175/25</t>
  </si>
  <si>
    <t>-3.20 KOTU BETONU KOL.KİR.DÖŞEME</t>
  </si>
  <si>
    <t>PERDE BETONU -3.20 KOTU</t>
  </si>
  <si>
    <t>PERDE BETONU 0.00 KOTU</t>
  </si>
  <si>
    <t>0.00 KOTU BETONU KOL.KİR.DÖŞEME</t>
  </si>
  <si>
    <t>+3.00 KOTU B.A BETONU</t>
  </si>
  <si>
    <t>D 304</t>
  </si>
  <si>
    <t>D 303</t>
  </si>
  <si>
    <t xml:space="preserve">D 302 </t>
  </si>
  <si>
    <t>D 301</t>
  </si>
  <si>
    <t>MERDİVEN 1</t>
  </si>
  <si>
    <t>MERDİVEN 2</t>
  </si>
  <si>
    <t>TK 305</t>
  </si>
  <si>
    <t>K 306-307-308</t>
  </si>
  <si>
    <t>K 311-312-313-314</t>
  </si>
  <si>
    <t xml:space="preserve">K 304 </t>
  </si>
  <si>
    <t>K 303</t>
  </si>
  <si>
    <t>K 302</t>
  </si>
  <si>
    <t>K 301</t>
  </si>
  <si>
    <t>K 315-309</t>
  </si>
  <si>
    <t>K 310</t>
  </si>
  <si>
    <t>+5.50 KOTU BETON KOL.KİR.DÖŞEME</t>
  </si>
  <si>
    <t>K403 60/34</t>
  </si>
  <si>
    <t>N434</t>
  </si>
  <si>
    <t>N 413-416-410-407-405-401</t>
  </si>
  <si>
    <t>N 413-416-410-407-406-401</t>
  </si>
  <si>
    <t>K417</t>
  </si>
  <si>
    <t>K417-418-419-420</t>
  </si>
  <si>
    <t>N 417</t>
  </si>
  <si>
    <t>N418</t>
  </si>
  <si>
    <t>N414</t>
  </si>
  <si>
    <t>K415</t>
  </si>
  <si>
    <t>N411</t>
  </si>
  <si>
    <t>K 409</t>
  </si>
  <si>
    <t>N408</t>
  </si>
  <si>
    <t>K 406</t>
  </si>
  <si>
    <t>N406</t>
  </si>
  <si>
    <t>K404</t>
  </si>
  <si>
    <t>K 423</t>
  </si>
  <si>
    <t>N403</t>
  </si>
  <si>
    <t>MERDİVEN</t>
  </si>
  <si>
    <t>N418-415-412-409</t>
  </si>
  <si>
    <t>K407</t>
  </si>
  <si>
    <t>K425-427-428</t>
  </si>
  <si>
    <t>N 517-514-511-508-506-504-501</t>
  </si>
  <si>
    <t>K 511</t>
  </si>
  <si>
    <t>K 508- K 510</t>
  </si>
  <si>
    <t>K 514- K 515</t>
  </si>
  <si>
    <t>K 516</t>
  </si>
  <si>
    <t>K 518</t>
  </si>
  <si>
    <t>K 517-518</t>
  </si>
  <si>
    <t>DÖŞEME</t>
  </si>
  <si>
    <t>N 518</t>
  </si>
  <si>
    <t>K 512</t>
  </si>
  <si>
    <t>N 515-512</t>
  </si>
  <si>
    <t>K 509</t>
  </si>
  <si>
    <t>N 509</t>
  </si>
  <si>
    <t>N 507- 505</t>
  </si>
  <si>
    <t>K 504</t>
  </si>
  <si>
    <t>N 502-503</t>
  </si>
  <si>
    <t>K 525</t>
  </si>
  <si>
    <t>K 502</t>
  </si>
  <si>
    <t>K 519</t>
  </si>
  <si>
    <t>N 519-516-513-510</t>
  </si>
  <si>
    <t>K507</t>
  </si>
  <si>
    <t>K521-522-523</t>
  </si>
  <si>
    <t>K 513</t>
  </si>
  <si>
    <t>K 510</t>
  </si>
  <si>
    <t>+8.70 KOTU BETON KOL. KİR. DÖŞEME</t>
  </si>
  <si>
    <t>+11.50 KOTU BETON KOL.KİR.DÖŞEME</t>
  </si>
  <si>
    <t>ASANSÖR MAK.DAİRESİ+MERD.</t>
  </si>
  <si>
    <t>Döşeme</t>
  </si>
  <si>
    <t>İŞCİLİK BİRİM FİYATI</t>
  </si>
  <si>
    <t>MALZEME</t>
  </si>
  <si>
    <t>MALZEME BİRİM FİYATI</t>
  </si>
  <si>
    <t>İŞCİLİK</t>
  </si>
  <si>
    <t>MİKTARI</t>
  </si>
  <si>
    <t xml:space="preserve">MALZEME </t>
  </si>
  <si>
    <t>TUTARI</t>
  </si>
  <si>
    <t xml:space="preserve">İŞCİLİK </t>
  </si>
  <si>
    <t>YAPILAN İMALAT</t>
  </si>
  <si>
    <t>SIRA   NO</t>
  </si>
  <si>
    <t>TOPLAM:</t>
  </si>
  <si>
    <t>İŞ MERKEZİ KABA İŞLER KEŞİF</t>
  </si>
  <si>
    <t>TEMEL KALIBI</t>
  </si>
  <si>
    <t>asansör boşluğu</t>
  </si>
  <si>
    <t xml:space="preserve">B.A KALIP YAPILMASI </t>
  </si>
  <si>
    <t>PERDE İÇ</t>
  </si>
  <si>
    <t xml:space="preserve">KOLON KALIP </t>
  </si>
  <si>
    <t>KİRİŞ KANATLARI</t>
  </si>
  <si>
    <t>+0.00 KOTU KALIBI</t>
  </si>
  <si>
    <t>+3.00 KOTU KALIBI</t>
  </si>
  <si>
    <t>KİRİŞ KANATLARI DIŞ K306…</t>
  </si>
  <si>
    <t>TK305…</t>
  </si>
  <si>
    <t>K312…</t>
  </si>
  <si>
    <t>S1</t>
  </si>
  <si>
    <t>K304</t>
  </si>
  <si>
    <t>K309</t>
  </si>
  <si>
    <t>K310</t>
  </si>
  <si>
    <t>İÇ KANATLAR</t>
  </si>
  <si>
    <t>+5.50 KOTU KALIBI</t>
  </si>
  <si>
    <t>KİRİŞ DIŞ</t>
  </si>
  <si>
    <t>+8.70 KOTU KALIBI</t>
  </si>
  <si>
    <t>KİRİŞ KALIBI DIŞ</t>
  </si>
  <si>
    <t>+11.50 KOTU KALIBI</t>
  </si>
  <si>
    <t>+15.10 KOTU KALIBI</t>
  </si>
  <si>
    <t>+0.00 KOTU B.A PERDE KALIBI</t>
  </si>
  <si>
    <t>-3.20 KOTU  B.A.PERDE KALIBI</t>
  </si>
  <si>
    <t>DEMİR VE ASMOLEN İŞCİLİĞİ DAHİL FİYAT TOPLAM:</t>
  </si>
  <si>
    <t>TEMEL DEMİRİ</t>
  </si>
  <si>
    <t>S3</t>
  </si>
  <si>
    <t>ETR</t>
  </si>
  <si>
    <t>S2-4-5</t>
  </si>
  <si>
    <t>S6-7</t>
  </si>
  <si>
    <t>S8</t>
  </si>
  <si>
    <t>DIŞ PERDE FİLİZİ</t>
  </si>
  <si>
    <t>Tarih :</t>
  </si>
  <si>
    <t>Hakediş No :</t>
  </si>
  <si>
    <t>Sayfa No :</t>
  </si>
  <si>
    <t>DEMİR ÇAPLARINA GÖRE TOPLAM UZUNLUKLAR</t>
  </si>
  <si>
    <t>NO</t>
  </si>
  <si>
    <t>AÇIKLAMA</t>
  </si>
  <si>
    <t>ÇAPI</t>
  </si>
  <si>
    <t>B.BOYU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</si>
  <si>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</si>
  <si>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</si>
  <si>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</si>
  <si>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</si>
  <si>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</si>
  <si>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</si>
  <si>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</si>
  <si>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</si>
  <si>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</si>
  <si>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</si>
  <si>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</si>
  <si>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</si>
  <si>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</si>
  <si>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</si>
  <si>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</si>
  <si>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</si>
  <si>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</si>
  <si>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</si>
  <si>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</si>
  <si>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</si>
  <si>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</si>
  <si>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</si>
  <si>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</si>
  <si>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Toplam Boy (mt):</t>
  </si>
  <si>
    <t>Sayfa Toplamı (Kg):</t>
  </si>
  <si>
    <t>Nakli Toplam (Kg):</t>
  </si>
  <si>
    <t>Kümül Toplam (Kg):</t>
  </si>
  <si>
    <t>İCMAL</t>
  </si>
  <si>
    <t>İNCE</t>
  </si>
  <si>
    <t>kg</t>
  </si>
  <si>
    <t>KALIN</t>
  </si>
  <si>
    <t xml:space="preserve">YÜKLENİCİ ADI </t>
  </si>
  <si>
    <t>İŞİN ADI</t>
  </si>
  <si>
    <t xml:space="preserve">İŞİN MAHALİ </t>
  </si>
  <si>
    <t>İŞİN NUMARASI</t>
  </si>
  <si>
    <t>S9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</si>
  <si>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</si>
  <si>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</si>
  <si>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</si>
  <si>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</si>
  <si>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</si>
  <si>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</si>
  <si>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</si>
  <si>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</si>
  <si>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</si>
  <si>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</si>
  <si>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</si>
  <si>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</si>
  <si>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</si>
  <si>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</si>
  <si>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</si>
  <si>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</si>
  <si>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</si>
  <si>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</si>
  <si>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</si>
  <si>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</si>
  <si>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</si>
  <si>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</si>
  <si>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</si>
  <si>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</si>
  <si>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</si>
  <si>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</si>
  <si>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</si>
  <si>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</si>
  <si>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</si>
  <si>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</si>
  <si>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</si>
  <si>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</si>
  <si>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</si>
  <si>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</si>
  <si>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</si>
  <si>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</si>
  <si>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</si>
  <si>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</si>
  <si>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</si>
  <si>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</si>
  <si>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</si>
  <si>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TEMEL</t>
  </si>
  <si>
    <t>B.A DEMİRİ</t>
  </si>
  <si>
    <t>N107-106104-102-101</t>
  </si>
  <si>
    <t>N105-103</t>
  </si>
  <si>
    <t>HATILLAR</t>
  </si>
  <si>
    <t>K108-K109-K110</t>
  </si>
  <si>
    <t>K113-K114-K115</t>
  </si>
  <si>
    <t>K107</t>
  </si>
  <si>
    <t>K104-105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</si>
  <si>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</si>
  <si>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</si>
  <si>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</si>
  <si>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</si>
  <si>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</si>
  <si>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</si>
  <si>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</si>
  <si>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</si>
  <si>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</si>
  <si>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</si>
  <si>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</si>
  <si>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</si>
  <si>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</si>
  <si>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</si>
  <si>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</si>
  <si>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</si>
  <si>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</si>
  <si>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</si>
  <si>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</si>
  <si>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</si>
  <si>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</si>
  <si>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</si>
  <si>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</si>
  <si>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</si>
  <si>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</si>
  <si>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</si>
  <si>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</si>
  <si>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</si>
  <si>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</si>
  <si>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</si>
  <si>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</si>
  <si>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</si>
  <si>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K102</t>
  </si>
  <si>
    <t>K101</t>
  </si>
  <si>
    <t>K112</t>
  </si>
  <si>
    <t xml:space="preserve">PERDE  </t>
  </si>
  <si>
    <t>ÇİROZ</t>
  </si>
  <si>
    <t xml:space="preserve">ÇİROZ </t>
  </si>
  <si>
    <t>-3.20 KOTU B.A DEMİRİ</t>
  </si>
  <si>
    <t>+0.00 KOTU B.A DEMİRİ</t>
  </si>
  <si>
    <t>+3.00 KOTU B.A DEMİRİ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</si>
  <si>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</si>
  <si>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</si>
  <si>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</si>
  <si>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</si>
  <si>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</si>
  <si>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</si>
  <si>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</si>
  <si>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</si>
  <si>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</si>
  <si>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</si>
  <si>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</si>
  <si>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</si>
  <si>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</si>
  <si>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</si>
  <si>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</si>
  <si>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</si>
  <si>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</si>
  <si>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</si>
  <si>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</si>
  <si>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</si>
  <si>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</si>
  <si>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</si>
  <si>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</si>
  <si>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</si>
  <si>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</si>
  <si>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</si>
  <si>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</si>
  <si>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</si>
  <si>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</si>
  <si>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</si>
  <si>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</si>
  <si>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</si>
  <si>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</si>
  <si>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</si>
  <si>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</si>
  <si>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</si>
  <si>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</si>
  <si>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</si>
  <si>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</si>
  <si>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</si>
  <si>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</si>
  <si>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</si>
  <si>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</si>
  <si>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</si>
  <si>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</si>
  <si>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</si>
  <si>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</si>
  <si>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</si>
  <si>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</si>
  <si>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</si>
  <si>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</si>
  <si>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</si>
  <si>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</si>
  <si>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</si>
  <si>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</si>
  <si>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</si>
  <si>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</si>
  <si>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</si>
  <si>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</si>
  <si>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</si>
  <si>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</si>
  <si>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</si>
  <si>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</si>
  <si>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</si>
  <si>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</si>
  <si>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</si>
  <si>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</si>
  <si>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</si>
  <si>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</si>
  <si>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</si>
  <si>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</si>
  <si>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</si>
  <si>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</si>
  <si>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</si>
  <si>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</si>
  <si>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</si>
  <si>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</si>
  <si>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</si>
  <si>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</si>
  <si>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</si>
  <si>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</si>
  <si>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</si>
  <si>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</si>
  <si>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</si>
  <si>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</si>
  <si>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</si>
  <si>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</si>
  <si>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</si>
  <si>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</si>
  <si>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</si>
  <si>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</si>
  <si>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</si>
  <si>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</si>
  <si>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</si>
  <si>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</si>
  <si>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</si>
  <si>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</si>
  <si>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</si>
  <si>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</si>
  <si>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</si>
  <si>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</si>
  <si>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</si>
  <si>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</si>
  <si>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</si>
  <si>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</si>
  <si>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</si>
  <si>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</si>
  <si>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</si>
  <si>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</si>
  <si>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</si>
  <si>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</si>
  <si>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</si>
  <si>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</si>
  <si>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</si>
  <si>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</si>
  <si>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</si>
  <si>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</si>
  <si>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</si>
  <si>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</si>
  <si>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</si>
  <si>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</si>
  <si>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</si>
  <si>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</si>
  <si>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</si>
  <si>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</si>
  <si>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</si>
  <si>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</si>
  <si>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</si>
  <si>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</si>
  <si>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</si>
  <si>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</si>
  <si>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</si>
  <si>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</si>
  <si>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</si>
  <si>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</si>
  <si>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</si>
  <si>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</si>
  <si>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</si>
  <si>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</si>
  <si>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</si>
  <si>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</si>
  <si>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</si>
  <si>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</si>
  <si>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</si>
  <si>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</si>
  <si>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</si>
  <si>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</si>
  <si>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</si>
  <si>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</si>
  <si>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</si>
  <si>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</si>
  <si>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</si>
  <si>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</si>
  <si>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</si>
  <si>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</si>
  <si>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</si>
  <si>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</si>
  <si>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</si>
  <si>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</si>
  <si>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</si>
  <si>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 xml:space="preserve">D305 </t>
  </si>
  <si>
    <t>D304</t>
  </si>
  <si>
    <t>D302</t>
  </si>
  <si>
    <t>D301</t>
  </si>
  <si>
    <t>K306-307-308</t>
  </si>
  <si>
    <t>K311-312-313-314</t>
  </si>
  <si>
    <t>K303</t>
  </si>
  <si>
    <t>K302</t>
  </si>
  <si>
    <t>K301</t>
  </si>
  <si>
    <t>K315-309-310</t>
  </si>
  <si>
    <t>+5.50 KOTU BA DEMİRİ</t>
  </si>
  <si>
    <t>N416-N413-410-407-405-404-401</t>
  </si>
  <si>
    <t>N417</t>
  </si>
  <si>
    <t>N409-412-415-418</t>
  </si>
  <si>
    <t>N401-403</t>
  </si>
  <si>
    <t>N414-411-408-406</t>
  </si>
  <si>
    <t>NERVÜR DİŞ DIŞ</t>
  </si>
  <si>
    <t>HATIL 15/37</t>
  </si>
  <si>
    <t>K417-418-419-420-421-422</t>
  </si>
  <si>
    <t>K414-415-416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</si>
  <si>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</si>
  <si>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</si>
  <si>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</si>
  <si>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</si>
  <si>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</si>
  <si>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</si>
  <si>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</si>
  <si>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</si>
  <si>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</si>
  <si>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</si>
  <si>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</si>
  <si>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</si>
  <si>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</si>
  <si>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</si>
  <si>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</si>
  <si>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</si>
  <si>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</si>
  <si>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</si>
  <si>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</si>
  <si>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</si>
  <si>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</si>
  <si>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</si>
  <si>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</si>
  <si>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</si>
  <si>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</si>
  <si>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</si>
  <si>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</si>
  <si>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</si>
  <si>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</si>
  <si>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</si>
  <si>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</si>
  <si>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</si>
  <si>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K411-412-413</t>
  </si>
  <si>
    <t>K408-409-410</t>
  </si>
  <si>
    <t>K403-404</t>
  </si>
  <si>
    <t>K401-402</t>
  </si>
  <si>
    <t>K405-406-407</t>
  </si>
  <si>
    <t>K425-426-427-428-429-430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</si>
  <si>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</si>
  <si>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</si>
  <si>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</si>
  <si>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</si>
  <si>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</si>
  <si>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</si>
  <si>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</si>
  <si>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</si>
  <si>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</si>
  <si>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</si>
  <si>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</si>
  <si>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</si>
  <si>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</si>
  <si>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</si>
  <si>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</si>
  <si>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</si>
  <si>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</si>
  <si>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</si>
  <si>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</si>
  <si>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</si>
  <si>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</si>
  <si>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</si>
  <si>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</si>
  <si>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</si>
  <si>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</si>
  <si>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</si>
  <si>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</si>
  <si>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</si>
  <si>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</si>
  <si>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</si>
  <si>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</si>
  <si>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</si>
  <si>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K424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</si>
  <si>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</si>
  <si>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</si>
  <si>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</si>
  <si>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</si>
  <si>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</si>
  <si>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</si>
  <si>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</si>
  <si>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</si>
  <si>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</si>
  <si>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</si>
  <si>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</si>
  <si>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</si>
  <si>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</si>
  <si>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</si>
  <si>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</si>
  <si>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</si>
  <si>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</si>
  <si>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</si>
  <si>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</si>
  <si>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</si>
  <si>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</si>
  <si>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</si>
  <si>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</si>
  <si>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</si>
  <si>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</si>
  <si>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</si>
  <si>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</si>
  <si>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</si>
  <si>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</si>
  <si>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</si>
  <si>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</si>
  <si>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</si>
  <si>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N517-514-511-508-506-504-501</t>
  </si>
  <si>
    <t>+8,50 KOTU B.A DEMİRİ</t>
  </si>
  <si>
    <t>N519-516-513-510</t>
  </si>
  <si>
    <t>N518-515-512-509-507-505</t>
  </si>
  <si>
    <t>NERVÜR DIŞ DİŞ</t>
  </si>
  <si>
    <t>HATIL</t>
  </si>
  <si>
    <t>K514-515-516-517-518</t>
  </si>
  <si>
    <t>K511-512-513</t>
  </si>
  <si>
    <t>K508-509-510</t>
  </si>
  <si>
    <t>K505-506-507</t>
  </si>
  <si>
    <t>K503-504</t>
  </si>
  <si>
    <t>K501-502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</si>
  <si>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</si>
  <si>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</si>
  <si>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</si>
  <si>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</si>
  <si>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</si>
  <si>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</si>
  <si>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</si>
  <si>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</si>
  <si>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</si>
  <si>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</si>
  <si>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</si>
  <si>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</si>
  <si>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</si>
  <si>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</si>
  <si>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</si>
  <si>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</si>
  <si>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</si>
  <si>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</si>
  <si>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</si>
  <si>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</si>
  <si>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</si>
  <si>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</si>
  <si>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</si>
  <si>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</si>
  <si>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</si>
  <si>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</si>
  <si>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</si>
  <si>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</si>
  <si>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</si>
  <si>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</si>
  <si>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</si>
  <si>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</si>
  <si>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</si>
  <si>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</si>
  <si>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</si>
  <si>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</si>
  <si>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</si>
  <si>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</si>
  <si>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</si>
  <si>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</si>
  <si>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</si>
  <si>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</si>
  <si>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</si>
  <si>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</si>
  <si>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</si>
  <si>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</si>
  <si>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</si>
  <si>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</si>
  <si>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</si>
  <si>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</si>
  <si>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</si>
  <si>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</si>
  <si>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</si>
  <si>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</si>
  <si>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</si>
  <si>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</si>
  <si>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</si>
  <si>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</si>
  <si>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</si>
  <si>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</si>
  <si>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</si>
  <si>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</si>
  <si>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</si>
  <si>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</si>
  <si>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K521-522-523-524-525</t>
  </si>
  <si>
    <t>K519</t>
  </si>
  <si>
    <t>K520</t>
  </si>
  <si>
    <t>+11,50 KOTU B.A DEMİRİ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</si>
  <si>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</si>
  <si>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</si>
  <si>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</si>
  <si>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</si>
  <si>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</si>
  <si>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</si>
  <si>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</si>
  <si>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</si>
  <si>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</si>
  <si>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</si>
  <si>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</si>
  <si>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</si>
  <si>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</si>
  <si>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</si>
  <si>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</si>
  <si>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</si>
  <si>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</si>
  <si>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</si>
  <si>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</si>
  <si>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</si>
  <si>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</si>
  <si>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</si>
  <si>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</si>
  <si>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</si>
  <si>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</si>
  <si>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</si>
  <si>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</si>
  <si>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</si>
  <si>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</si>
  <si>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</si>
  <si>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</si>
  <si>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</si>
  <si>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</si>
  <si>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</si>
  <si>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</si>
  <si>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</si>
  <si>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</si>
  <si>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</si>
  <si>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</si>
  <si>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</si>
  <si>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</si>
  <si>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</si>
  <si>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</si>
  <si>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</si>
  <si>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</si>
  <si>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</si>
  <si>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</si>
  <si>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</si>
  <si>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</si>
  <si>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</si>
  <si>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</si>
  <si>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</si>
  <si>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</si>
  <si>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</si>
  <si>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</si>
  <si>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</si>
  <si>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</si>
  <si>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</si>
  <si>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</si>
  <si>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</si>
  <si>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</si>
  <si>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</si>
  <si>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</si>
  <si>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</si>
  <si>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</si>
  <si>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</si>
  <si>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</si>
  <si>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</si>
  <si>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</si>
  <si>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</si>
  <si>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</si>
  <si>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</si>
  <si>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</si>
  <si>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</si>
  <si>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</si>
  <si>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</si>
  <si>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</si>
  <si>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</si>
  <si>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</si>
  <si>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</si>
  <si>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</si>
  <si>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</si>
  <si>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</si>
  <si>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</si>
  <si>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</si>
  <si>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</si>
  <si>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</si>
  <si>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</si>
  <si>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</si>
  <si>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</si>
  <si>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</si>
  <si>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</si>
  <si>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</si>
  <si>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</si>
  <si>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</si>
  <si>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</si>
  <si>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K620</t>
  </si>
  <si>
    <t>K619</t>
  </si>
  <si>
    <t>K601-602</t>
  </si>
  <si>
    <t>K603-604</t>
  </si>
  <si>
    <t>K605-606-607</t>
  </si>
  <si>
    <t>K608-609-610</t>
  </si>
  <si>
    <t>K611-612-613</t>
  </si>
  <si>
    <t>K621-622-623-624-625</t>
  </si>
  <si>
    <t>K614-615-616-617-618</t>
  </si>
  <si>
    <t>N618-615-612-609-607-605</t>
  </si>
  <si>
    <t>N619-616-613-610</t>
  </si>
  <si>
    <t>N617-614-611-608-606-604-601</t>
  </si>
  <si>
    <t>+15.10 KOTU B.A DEMİRİ</t>
  </si>
  <si>
    <t>B.A DEMİR TOPLAMI:</t>
  </si>
  <si>
    <t>20 lik BİMS DUVAR YAPILMASI</t>
  </si>
  <si>
    <t>- 6.40 KOTU DUVARLARI</t>
  </si>
  <si>
    <t>Jenaratör ve hidrafor odası</t>
  </si>
  <si>
    <t>10 luk BİMS DUVAR YAPILMASI</t>
  </si>
  <si>
    <t>TOPLAM 20 LİK BİMS BLOK DUVAR:</t>
  </si>
  <si>
    <t>TOPLAM 10 LUK BİMS BLOK DUVAR:</t>
  </si>
  <si>
    <t>DÜZ ÖLÇÜ</t>
  </si>
  <si>
    <t>KIRIK ÖLÇÜ</t>
  </si>
  <si>
    <t>30 x 50 x 100 lük POLİSTREN ASMOLEN</t>
  </si>
  <si>
    <t>TOPLAM UZUNLUK</t>
  </si>
  <si>
    <t>mt</t>
  </si>
  <si>
    <t>A</t>
  </si>
  <si>
    <t>B</t>
  </si>
  <si>
    <t>C</t>
  </si>
  <si>
    <t>D</t>
  </si>
  <si>
    <t>E</t>
  </si>
  <si>
    <t>F</t>
  </si>
  <si>
    <r>
      <t>HAKEDİŞ NO</t>
    </r>
    <r>
      <rPr>
        <b/>
        <sz val="11"/>
        <color indexed="12"/>
        <rFont val="Calibri"/>
        <family val="2"/>
        <charset val="162"/>
      </rPr>
      <t xml:space="preserve"> </t>
    </r>
  </si>
  <si>
    <r>
      <t xml:space="preserve">YÜKLENİCİNİN ADI </t>
    </r>
    <r>
      <rPr>
        <b/>
        <i/>
        <sz val="11"/>
        <rFont val="Calibri"/>
        <family val="2"/>
        <charset val="162"/>
      </rPr>
      <t xml:space="preserve">      </t>
    </r>
  </si>
  <si>
    <r>
      <t>-3.20 KOTU KALIBI</t>
    </r>
    <r>
      <rPr>
        <sz val="10"/>
        <rFont val="Calibri"/>
        <family val="2"/>
        <charset val="162"/>
      </rPr>
      <t xml:space="preserve"> </t>
    </r>
  </si>
  <si>
    <r>
      <t xml:space="preserve">TOPLAM  İMALAT  TUTARI </t>
    </r>
    <r>
      <rPr>
        <i/>
        <sz val="11"/>
        <color indexed="48"/>
        <rFont val="Calibri"/>
        <family val="2"/>
        <charset val="162"/>
      </rPr>
      <t xml:space="preserve"> </t>
    </r>
  </si>
  <si>
    <r>
      <t>TOPLAM HAKEDİŞ  TUTARI</t>
    </r>
    <r>
      <rPr>
        <b/>
        <sz val="13"/>
        <color indexed="12"/>
        <rFont val="Calibri"/>
        <family val="2"/>
        <charset val="162"/>
      </rPr>
      <t xml:space="preserve"> </t>
    </r>
    <r>
      <rPr>
        <b/>
        <sz val="13"/>
        <rFont val="Calibri"/>
        <family val="2"/>
        <charset val="162"/>
      </rPr>
      <t xml:space="preserve">  (4)=(1)+(2)+(3)</t>
    </r>
  </si>
  <si>
    <r>
      <t xml:space="preserve">KDV (%18) </t>
    </r>
    <r>
      <rPr>
        <i/>
        <sz val="11"/>
        <color indexed="48"/>
        <rFont val="Calibri"/>
        <family val="2"/>
        <charset val="162"/>
      </rPr>
      <t xml:space="preserve">   </t>
    </r>
    <r>
      <rPr>
        <sz val="11"/>
        <rFont val="Calibri"/>
        <family val="2"/>
        <charset val="162"/>
      </rPr>
      <t xml:space="preserve">  (7)=0,18*6</t>
    </r>
  </si>
  <si>
    <t>HAFZULLAH İNŞ. MİM. BİLİŞ. TİC. LTD. ŞTİ. LTD.ŞTİ.</t>
  </si>
  <si>
    <t>HAFZULLAH İNŞ. MİM. BİLİŞ. TİC. LTD. ŞTİ.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</si>
</sst>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-* #,##0\ &quot;TL&quot;_-;\-* #,##0\ &quot;TL&quot;_-;_-* &quot;-&quot;\ &quot;TL&quot;_-;_-@_-"/>
    <numFmt numFmtId="165" formatCode="_-* #,##0\ _T_L_-;\-* #,##0\ _T_L_-;_-* &quot;-&quot;\ _T_L_-;_-@_-"/>
    <numFmt numFmtId="166" formatCode="_-* #,##0.00\ &quot;TL&quot;_-;\-* #,##0.00\ &quot;TL&quot;_-;_-* &quot;-&quot;??\ &quot;TL&quot;_-;_-@_-"/>
    <numFmt numFmtId="167" formatCode="_-* #,##0.00\ _T_L_-;\-* #,##0.00\ _T_L_-;_-* &quot;-&quot;??\ _T_L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0.000"/>
    <numFmt numFmtId="171" formatCode="#,##0\ \.\-&quot;TL&quot;"/>
    <numFmt numFmtId="172" formatCode="00000"/>
    <numFmt numFmtId="173" formatCode="_-* #,##0_-;\-* #,##0_-;_-* &quot;-&quot;_-;_-@_-"/>
    <numFmt numFmtId="174" formatCode="_(* #,##0_);_(* \(#,##0\);_(* &quot;-&quot;??_);_(@_)"/>
    <numFmt numFmtId="175" formatCode="#,##0.00\ [$USD]"/>
    <numFmt numFmtId="176" formatCode="#,##0.00\ &quot;YTL&quot;"/>
    <numFmt numFmtId="177" formatCode="#,##0.00\ &quot;YTL&quot;;[Red]#,##0.00\ &quot;YTL&quot;"/>
  </numFmts>
  <fonts count="30" x14ac:knownFonts="1">
    <font>
      <sz val="12"/>
      <name val="Times New Roman"/>
    </font>
    <font>
      <sz val="12"/>
      <name val="Times New Roman"/>
      <family val="1"/>
      <charset val="162"/>
    </font>
    <font>
      <sz val="12"/>
      <name val="Times New Roman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u/>
      <sz val="13.2"/>
      <color indexed="12"/>
      <name val="Times New Roman"/>
      <family val="1"/>
      <charset val="162"/>
    </font>
    <font>
      <b/>
      <sz val="11"/>
      <color indexed="12"/>
      <name val="Calibri"/>
      <family val="2"/>
      <charset val="162"/>
    </font>
    <font>
      <sz val="11"/>
      <name val="Calibri"/>
      <family val="2"/>
      <charset val="162"/>
    </font>
    <font>
      <b/>
      <i/>
      <sz val="11"/>
      <name val="Calibri"/>
      <family val="2"/>
      <charset val="162"/>
    </font>
    <font>
      <sz val="10"/>
      <name val="Calibri"/>
      <family val="2"/>
      <charset val="162"/>
    </font>
    <font>
      <i/>
      <sz val="11"/>
      <color indexed="48"/>
      <name val="Calibri"/>
      <family val="2"/>
      <charset val="162"/>
    </font>
    <font>
      <b/>
      <sz val="13"/>
      <name val="Calibri"/>
      <family val="2"/>
      <charset val="162"/>
    </font>
    <font>
      <b/>
      <sz val="13"/>
      <color indexed="12"/>
      <name val="Calibri"/>
      <family val="2"/>
      <charset val="162"/>
    </font>
    <font>
      <sz val="12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u/>
      <sz val="13.2"/>
      <color indexed="12"/>
      <name val="Calibri"/>
      <family val="2"/>
      <charset val="162"/>
      <scheme val="minor"/>
    </font>
    <font>
      <i/>
      <sz val="9"/>
      <color indexed="12"/>
      <name val="Calibri"/>
      <family val="2"/>
      <charset val="162"/>
      <scheme val="minor"/>
    </font>
    <font>
      <i/>
      <sz val="9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7"/>
      <name val="Calibri"/>
      <family val="2"/>
      <charset val="162"/>
      <scheme val="minor"/>
    </font>
    <font>
      <i/>
      <sz val="11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b/>
      <sz val="13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0">
    <xf numFmtId="0" fontId="0" fillId="0" borderId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3" fontId="4" fillId="0" borderId="0" applyFont="0" applyFill="0" applyBorder="0" applyAlignment="0" applyProtection="0"/>
  </cellStyleXfs>
  <cellXfs count="538">
    <xf numFmtId="0" fontId="0" fillId="0" borderId="0" xfId="0"/>
    <xf numFmtId="0" fontId="13" fillId="0" borderId="0" xfId="0" applyFont="1" applyAlignment="1">
      <alignment vertical="center"/>
    </xf>
    <xf numFmtId="0" fontId="13" fillId="0" borderId="0" xfId="0" applyFont="1"/>
    <xf numFmtId="0" fontId="14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5" fillId="0" borderId="4" xfId="0" quotePrefix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14" fontId="20" fillId="0" borderId="0" xfId="0" applyNumberFormat="1" applyFont="1" applyBorder="1" applyAlignment="1">
      <alignment horizontal="left" vertical="center"/>
    </xf>
    <xf numFmtId="171" fontId="20" fillId="0" borderId="0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vertical="center"/>
    </xf>
    <xf numFmtId="14" fontId="21" fillId="0" borderId="0" xfId="0" applyNumberFormat="1" applyFont="1" applyBorder="1" applyAlignment="1">
      <alignment horizontal="left" vertical="center"/>
    </xf>
    <xf numFmtId="0" fontId="13" fillId="0" borderId="6" xfId="0" applyFont="1" applyBorder="1" applyAlignment="1">
      <alignment vertical="center"/>
    </xf>
    <xf numFmtId="0" fontId="22" fillId="0" borderId="7" xfId="0" applyFont="1" applyBorder="1" applyAlignment="1">
      <alignment horizontal="right" vertical="center"/>
    </xf>
    <xf numFmtId="0" fontId="22" fillId="0" borderId="7" xfId="0" applyFont="1" applyBorder="1" applyAlignment="1">
      <alignment horizontal="center" vertical="center"/>
    </xf>
    <xf numFmtId="14" fontId="22" fillId="0" borderId="8" xfId="0" applyNumberFormat="1" applyFont="1" applyBorder="1" applyAlignment="1">
      <alignment horizontal="left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22" fillId="0" borderId="9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22" fillId="0" borderId="10" xfId="0" applyFont="1" applyBorder="1" applyAlignment="1">
      <alignment horizontal="right" vertical="center"/>
    </xf>
    <xf numFmtId="0" fontId="21" fillId="0" borderId="12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14" fontId="21" fillId="0" borderId="12" xfId="0" applyNumberFormat="1" applyFont="1" applyBorder="1" applyAlignment="1">
      <alignment horizontal="left" vertical="center"/>
    </xf>
    <xf numFmtId="0" fontId="13" fillId="0" borderId="13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14" fontId="22" fillId="0" borderId="9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14" fontId="22" fillId="0" borderId="9" xfId="0" applyNumberFormat="1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14" fontId="21" fillId="0" borderId="9" xfId="0" applyNumberFormat="1" applyFont="1" applyBorder="1" applyAlignment="1">
      <alignment horizontal="left" vertical="center"/>
    </xf>
    <xf numFmtId="0" fontId="13" fillId="0" borderId="10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0" xfId="0" applyFont="1" applyBorder="1"/>
    <xf numFmtId="0" fontId="22" fillId="0" borderId="0" xfId="0" applyFont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0" fillId="0" borderId="5" xfId="0" quotePrefix="1" applyNumberFormat="1" applyFont="1" applyBorder="1" applyAlignment="1">
      <alignment horizontal="center" vertical="center"/>
    </xf>
    <xf numFmtId="172" fontId="19" fillId="0" borderId="4" xfId="0" applyNumberFormat="1" applyFont="1" applyBorder="1" applyAlignment="1">
      <alignment vertical="center"/>
    </xf>
    <xf numFmtId="172" fontId="19" fillId="0" borderId="0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19" fillId="0" borderId="5" xfId="0" applyFont="1" applyBorder="1" applyAlignment="1">
      <alignment horizontal="left" vertical="center"/>
    </xf>
    <xf numFmtId="0" fontId="20" fillId="0" borderId="0" xfId="0" quotePrefix="1" applyFont="1" applyBorder="1" applyAlignment="1">
      <alignment horizontal="left" vertical="center"/>
    </xf>
    <xf numFmtId="0" fontId="20" fillId="0" borderId="0" xfId="0" quotePrefix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5" xfId="0" applyFont="1" applyBorder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justify" vertical="center"/>
    </xf>
    <xf numFmtId="172" fontId="19" fillId="0" borderId="14" xfId="0" applyNumberFormat="1" applyFont="1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19" fillId="0" borderId="16" xfId="0" applyFont="1" applyBorder="1" applyAlignment="1">
      <alignment horizontal="center" vertical="center"/>
    </xf>
    <xf numFmtId="172" fontId="23" fillId="0" borderId="0" xfId="0" applyNumberFormat="1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justify" vertical="center"/>
    </xf>
    <xf numFmtId="0" fontId="23" fillId="0" borderId="0" xfId="0" quotePrefix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24" fillId="0" borderId="17" xfId="0" applyFont="1" applyBorder="1" applyAlignment="1">
      <alignment horizontal="centerContinuous" vertical="center"/>
    </xf>
    <xf numFmtId="0" fontId="24" fillId="0" borderId="18" xfId="0" applyFont="1" applyBorder="1" applyAlignment="1">
      <alignment vertical="center"/>
    </xf>
    <xf numFmtId="0" fontId="24" fillId="0" borderId="19" xfId="0" applyFont="1" applyBorder="1" applyAlignment="1">
      <alignment horizontal="centerContinuous" vertical="center"/>
    </xf>
    <xf numFmtId="0" fontId="24" fillId="0" borderId="19" xfId="0" applyFont="1" applyBorder="1" applyAlignment="1">
      <alignment vertical="center"/>
    </xf>
    <xf numFmtId="0" fontId="24" fillId="0" borderId="20" xfId="0" applyFont="1" applyBorder="1" applyAlignment="1">
      <alignment horizontal="centerContinuous" vertical="center"/>
    </xf>
    <xf numFmtId="0" fontId="24" fillId="0" borderId="18" xfId="0" applyFont="1" applyBorder="1" applyAlignment="1">
      <alignment horizontal="centerContinuous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Continuous" vertical="center"/>
    </xf>
    <xf numFmtId="0" fontId="24" fillId="0" borderId="23" xfId="0" applyFont="1" applyBorder="1" applyAlignment="1">
      <alignment horizontal="centerContinuous" vertical="center"/>
    </xf>
    <xf numFmtId="0" fontId="24" fillId="0" borderId="23" xfId="0" applyFont="1" applyBorder="1" applyAlignment="1">
      <alignment horizontal="left" vertical="center"/>
    </xf>
    <xf numFmtId="0" fontId="23" fillId="0" borderId="23" xfId="0" applyFont="1" applyBorder="1" applyAlignment="1">
      <alignment horizontal="center" vertical="center" textRotation="90"/>
    </xf>
    <xf numFmtId="0" fontId="24" fillId="0" borderId="24" xfId="0" applyFont="1" applyBorder="1" applyAlignment="1">
      <alignment horizontal="centerContinuous" vertical="center"/>
    </xf>
    <xf numFmtId="0" fontId="24" fillId="0" borderId="25" xfId="0" applyFont="1" applyBorder="1" applyAlignment="1">
      <alignment horizontal="centerContinuous" vertical="center"/>
    </xf>
    <xf numFmtId="0" fontId="24" fillId="0" borderId="23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vertical="center"/>
    </xf>
    <xf numFmtId="0" fontId="25" fillId="0" borderId="28" xfId="0" applyFont="1" applyBorder="1" applyAlignment="1">
      <alignment vertical="center"/>
    </xf>
    <xf numFmtId="0" fontId="24" fillId="0" borderId="29" xfId="0" applyFont="1" applyBorder="1" applyAlignment="1">
      <alignment horizontal="center" vertical="center"/>
    </xf>
    <xf numFmtId="170" fontId="25" fillId="0" borderId="2" xfId="0" applyNumberFormat="1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2" fontId="25" fillId="0" borderId="2" xfId="0" applyNumberFormat="1" applyFont="1" applyBorder="1" applyAlignment="1">
      <alignment vertical="center"/>
    </xf>
    <xf numFmtId="2" fontId="25" fillId="0" borderId="30" xfId="0" applyNumberFormat="1" applyFont="1" applyBorder="1" applyAlignment="1">
      <alignment vertical="center"/>
    </xf>
    <xf numFmtId="0" fontId="25" fillId="0" borderId="31" xfId="0" applyFont="1" applyBorder="1" applyAlignment="1">
      <alignment horizontal="center" vertical="center"/>
    </xf>
    <xf numFmtId="0" fontId="24" fillId="0" borderId="32" xfId="0" quotePrefix="1" applyFont="1" applyBorder="1" applyAlignment="1">
      <alignment horizontal="left" vertical="center"/>
    </xf>
    <xf numFmtId="0" fontId="25" fillId="0" borderId="32" xfId="0" applyFont="1" applyBorder="1" applyAlignment="1">
      <alignment horizontal="center" vertical="center"/>
    </xf>
    <xf numFmtId="2" fontId="25" fillId="0" borderId="32" xfId="0" applyNumberFormat="1" applyFont="1" applyBorder="1" applyAlignment="1">
      <alignment horizontal="center" vertical="center"/>
    </xf>
    <xf numFmtId="2" fontId="24" fillId="0" borderId="33" xfId="0" applyNumberFormat="1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/>
    </xf>
    <xf numFmtId="0" fontId="25" fillId="0" borderId="7" xfId="0" applyFont="1" applyBorder="1" applyAlignment="1">
      <alignment horizontal="center" vertical="center"/>
    </xf>
    <xf numFmtId="2" fontId="25" fillId="0" borderId="7" xfId="0" applyNumberFormat="1" applyFont="1" applyBorder="1" applyAlignment="1">
      <alignment horizontal="center" vertical="center"/>
    </xf>
    <xf numFmtId="2" fontId="24" fillId="0" borderId="35" xfId="0" applyNumberFormat="1" applyFont="1" applyBorder="1" applyAlignment="1">
      <alignment horizontal="center" vertical="center"/>
    </xf>
    <xf numFmtId="0" fontId="24" fillId="0" borderId="7" xfId="0" quotePrefix="1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left" vertical="center"/>
    </xf>
    <xf numFmtId="0" fontId="25" fillId="0" borderId="37" xfId="0" applyFont="1" applyBorder="1" applyAlignment="1">
      <alignment horizontal="center" vertical="center"/>
    </xf>
    <xf numFmtId="2" fontId="25" fillId="0" borderId="37" xfId="0" applyNumberFormat="1" applyFont="1" applyBorder="1" applyAlignment="1">
      <alignment horizontal="center" vertical="center"/>
    </xf>
    <xf numFmtId="2" fontId="24" fillId="0" borderId="38" xfId="0" applyNumberFormat="1" applyFont="1" applyBorder="1" applyAlignment="1">
      <alignment horizontal="center" vertical="center"/>
    </xf>
    <xf numFmtId="0" fontId="25" fillId="0" borderId="39" xfId="0" applyFont="1" applyBorder="1" applyAlignment="1">
      <alignment vertical="center"/>
    </xf>
    <xf numFmtId="0" fontId="24" fillId="0" borderId="40" xfId="0" applyFont="1" applyBorder="1" applyAlignment="1">
      <alignment vertical="center"/>
    </xf>
    <xf numFmtId="0" fontId="25" fillId="0" borderId="40" xfId="0" applyFont="1" applyBorder="1" applyAlignment="1">
      <alignment vertical="center"/>
    </xf>
    <xf numFmtId="0" fontId="25" fillId="0" borderId="41" xfId="0" applyFont="1" applyBorder="1" applyAlignment="1">
      <alignment vertical="center"/>
    </xf>
    <xf numFmtId="2" fontId="25" fillId="0" borderId="42" xfId="0" applyNumberFormat="1" applyFont="1" applyBorder="1" applyAlignment="1">
      <alignment vertical="center"/>
    </xf>
    <xf numFmtId="2" fontId="25" fillId="0" borderId="43" xfId="0" applyNumberFormat="1" applyFont="1" applyBorder="1" applyAlignment="1">
      <alignment vertical="center"/>
    </xf>
    <xf numFmtId="2" fontId="25" fillId="0" borderId="40" xfId="0" applyNumberFormat="1" applyFont="1" applyBorder="1" applyAlignment="1">
      <alignment vertical="center"/>
    </xf>
    <xf numFmtId="2" fontId="25" fillId="0" borderId="41" xfId="0" applyNumberFormat="1" applyFont="1" applyBorder="1" applyAlignment="1">
      <alignment vertical="center"/>
    </xf>
    <xf numFmtId="2" fontId="24" fillId="0" borderId="43" xfId="0" applyNumberFormat="1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2" fontId="25" fillId="0" borderId="0" xfId="0" applyNumberFormat="1" applyFont="1" applyBorder="1" applyAlignment="1">
      <alignment vertical="center"/>
    </xf>
    <xf numFmtId="2" fontId="24" fillId="0" borderId="0" xfId="0" applyNumberFormat="1" applyFont="1" applyBorder="1" applyAlignment="1">
      <alignment vertical="center"/>
    </xf>
    <xf numFmtId="0" fontId="25" fillId="0" borderId="32" xfId="0" applyFont="1" applyBorder="1" applyAlignment="1">
      <alignment horizontal="left" vertical="center"/>
    </xf>
    <xf numFmtId="0" fontId="25" fillId="0" borderId="44" xfId="0" applyFont="1" applyBorder="1" applyAlignment="1">
      <alignment horizontal="center" vertical="center"/>
    </xf>
    <xf numFmtId="0" fontId="25" fillId="0" borderId="45" xfId="0" applyFont="1" applyBorder="1" applyAlignment="1">
      <alignment horizontal="left" vertical="center"/>
    </xf>
    <xf numFmtId="0" fontId="25" fillId="0" borderId="45" xfId="0" applyFont="1" applyBorder="1" applyAlignment="1">
      <alignment horizontal="center" vertical="center"/>
    </xf>
    <xf numFmtId="2" fontId="25" fillId="0" borderId="45" xfId="0" applyNumberFormat="1" applyFont="1" applyBorder="1" applyAlignment="1">
      <alignment horizontal="center" vertical="center"/>
    </xf>
    <xf numFmtId="0" fontId="24" fillId="0" borderId="46" xfId="0" applyFont="1" applyFill="1" applyBorder="1" applyAlignment="1">
      <alignment vertical="center"/>
    </xf>
    <xf numFmtId="0" fontId="25" fillId="0" borderId="19" xfId="0" applyFont="1" applyFill="1" applyBorder="1" applyAlignment="1">
      <alignment vertical="center"/>
    </xf>
    <xf numFmtId="0" fontId="25" fillId="0" borderId="27" xfId="0" applyFont="1" applyBorder="1" applyAlignment="1">
      <alignment horizontal="right" vertical="center"/>
    </xf>
    <xf numFmtId="0" fontId="25" fillId="0" borderId="19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1" fillId="0" borderId="47" xfId="0" applyFont="1" applyBorder="1" applyAlignment="1">
      <alignment horizontal="right" vertical="center"/>
    </xf>
    <xf numFmtId="14" fontId="26" fillId="0" borderId="47" xfId="0" applyNumberFormat="1" applyFont="1" applyBorder="1" applyAlignment="1">
      <alignment horizontal="right" vertical="center"/>
    </xf>
    <xf numFmtId="14" fontId="26" fillId="0" borderId="48" xfId="0" applyNumberFormat="1" applyFont="1" applyBorder="1" applyAlignment="1">
      <alignment horizontal="center" vertical="center"/>
    </xf>
    <xf numFmtId="14" fontId="26" fillId="0" borderId="0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4" fillId="0" borderId="49" xfId="0" applyFont="1" applyFill="1" applyBorder="1" applyAlignment="1">
      <alignment vertical="center"/>
    </xf>
    <xf numFmtId="0" fontId="25" fillId="0" borderId="50" xfId="0" applyFont="1" applyFill="1" applyBorder="1" applyAlignment="1">
      <alignment vertical="center"/>
    </xf>
    <xf numFmtId="0" fontId="25" fillId="0" borderId="50" xfId="0" applyFont="1" applyBorder="1" applyAlignment="1">
      <alignment horizontal="right" vertical="center"/>
    </xf>
    <xf numFmtId="0" fontId="25" fillId="0" borderId="50" xfId="0" applyFont="1" applyBorder="1" applyAlignment="1">
      <alignment vertical="center"/>
    </xf>
    <xf numFmtId="0" fontId="25" fillId="0" borderId="51" xfId="0" applyFont="1" applyBorder="1" applyAlignment="1">
      <alignment vertical="center"/>
    </xf>
    <xf numFmtId="0" fontId="21" fillId="0" borderId="52" xfId="0" applyFont="1" applyBorder="1" applyAlignment="1">
      <alignment horizontal="right" vertical="center"/>
    </xf>
    <xf numFmtId="14" fontId="26" fillId="0" borderId="52" xfId="0" applyNumberFormat="1" applyFont="1" applyBorder="1" applyAlignment="1">
      <alignment horizontal="right" vertical="center"/>
    </xf>
    <xf numFmtId="0" fontId="21" fillId="0" borderId="5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5" fillId="8" borderId="50" xfId="0" applyFont="1" applyFill="1" applyBorder="1" applyAlignment="1">
      <alignment vertical="center"/>
    </xf>
    <xf numFmtId="0" fontId="25" fillId="0" borderId="54" xfId="0" applyFont="1" applyBorder="1" applyAlignment="1">
      <alignment vertical="center"/>
    </xf>
    <xf numFmtId="0" fontId="24" fillId="0" borderId="49" xfId="0" applyFont="1" applyBorder="1" applyAlignment="1">
      <alignment vertical="center"/>
    </xf>
    <xf numFmtId="0" fontId="21" fillId="0" borderId="50" xfId="0" applyFont="1" applyBorder="1" applyAlignment="1">
      <alignment vertical="center"/>
    </xf>
    <xf numFmtId="0" fontId="25" fillId="0" borderId="55" xfId="0" applyFont="1" applyBorder="1" applyAlignment="1">
      <alignment horizontal="right" vertical="center"/>
    </xf>
    <xf numFmtId="0" fontId="21" fillId="0" borderId="51" xfId="0" applyFont="1" applyBorder="1" applyAlignment="1">
      <alignment vertical="center"/>
    </xf>
    <xf numFmtId="0" fontId="23" fillId="0" borderId="54" xfId="0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49" fontId="21" fillId="0" borderId="58" xfId="0" applyNumberFormat="1" applyFont="1" applyBorder="1" applyAlignment="1">
      <alignment horizontal="center" vertical="center"/>
    </xf>
    <xf numFmtId="0" fontId="21" fillId="0" borderId="52" xfId="0" applyFont="1" applyBorder="1" applyAlignment="1">
      <alignment horizontal="right" vertical="center" wrapText="1"/>
    </xf>
    <xf numFmtId="1" fontId="21" fillId="0" borderId="52" xfId="0" applyNumberFormat="1" applyFont="1" applyBorder="1" applyAlignment="1">
      <alignment horizontal="center" vertical="center"/>
    </xf>
    <xf numFmtId="0" fontId="21" fillId="0" borderId="52" xfId="0" applyFont="1" applyBorder="1" applyAlignment="1">
      <alignment vertical="center"/>
    </xf>
    <xf numFmtId="2" fontId="21" fillId="0" borderId="52" xfId="0" applyNumberFormat="1" applyFont="1" applyBorder="1" applyAlignment="1">
      <alignment horizontal="center" vertical="center"/>
    </xf>
    <xf numFmtId="4" fontId="21" fillId="0" borderId="52" xfId="0" applyNumberFormat="1" applyFont="1" applyBorder="1" applyAlignment="1">
      <alignment vertical="center"/>
    </xf>
    <xf numFmtId="4" fontId="21" fillId="0" borderId="63" xfId="0" applyNumberFormat="1" applyFont="1" applyBorder="1" applyAlignment="1">
      <alignment vertical="center"/>
    </xf>
    <xf numFmtId="2" fontId="21" fillId="0" borderId="0" xfId="0" applyNumberFormat="1" applyFont="1" applyBorder="1" applyAlignment="1">
      <alignment vertical="center"/>
    </xf>
    <xf numFmtId="0" fontId="21" fillId="0" borderId="52" xfId="0" applyFont="1" applyBorder="1" applyAlignment="1">
      <alignment vertical="center" wrapText="1"/>
    </xf>
    <xf numFmtId="0" fontId="21" fillId="0" borderId="66" xfId="0" applyFont="1" applyBorder="1" applyAlignment="1">
      <alignment vertical="center"/>
    </xf>
    <xf numFmtId="0" fontId="21" fillId="0" borderId="60" xfId="0" applyFont="1" applyBorder="1" applyAlignment="1">
      <alignment vertical="center"/>
    </xf>
    <xf numFmtId="0" fontId="21" fillId="0" borderId="61" xfId="0" applyFont="1" applyBorder="1" applyAlignment="1">
      <alignment vertical="center"/>
    </xf>
    <xf numFmtId="0" fontId="21" fillId="0" borderId="56" xfId="0" applyFont="1" applyBorder="1" applyAlignment="1">
      <alignment vertical="center"/>
    </xf>
    <xf numFmtId="4" fontId="21" fillId="0" borderId="53" xfId="0" applyNumberFormat="1" applyFont="1" applyBorder="1" applyAlignment="1">
      <alignment vertical="center"/>
    </xf>
    <xf numFmtId="0" fontId="21" fillId="0" borderId="67" xfId="0" applyFont="1" applyBorder="1" applyAlignment="1">
      <alignment vertical="center"/>
    </xf>
    <xf numFmtId="0" fontId="21" fillId="0" borderId="68" xfId="0" applyFont="1" applyBorder="1" applyAlignment="1">
      <alignment vertical="center"/>
    </xf>
    <xf numFmtId="170" fontId="21" fillId="0" borderId="0" xfId="0" applyNumberFormat="1" applyFont="1" applyBorder="1" applyAlignment="1">
      <alignment vertical="center"/>
    </xf>
    <xf numFmtId="0" fontId="21" fillId="0" borderId="69" xfId="0" applyFont="1" applyBorder="1" applyAlignment="1">
      <alignment vertical="center"/>
    </xf>
    <xf numFmtId="0" fontId="21" fillId="0" borderId="24" xfId="0" applyFont="1" applyBorder="1" applyAlignment="1">
      <alignment vertical="center"/>
    </xf>
    <xf numFmtId="0" fontId="21" fillId="0" borderId="70" xfId="0" applyFont="1" applyBorder="1" applyAlignment="1">
      <alignment vertical="center"/>
    </xf>
    <xf numFmtId="4" fontId="21" fillId="0" borderId="25" xfId="0" applyNumberFormat="1" applyFont="1" applyBorder="1" applyAlignment="1">
      <alignment vertical="center"/>
    </xf>
    <xf numFmtId="4" fontId="21" fillId="8" borderId="74" xfId="0" applyNumberFormat="1" applyFont="1" applyFill="1" applyBorder="1" applyAlignment="1">
      <alignment vertical="center"/>
    </xf>
    <xf numFmtId="0" fontId="21" fillId="0" borderId="0" xfId="0" applyFont="1" applyBorder="1" applyAlignment="1">
      <alignment horizontal="right" vertical="center"/>
    </xf>
    <xf numFmtId="0" fontId="25" fillId="0" borderId="50" xfId="0" quotePrefix="1" applyFont="1" applyBorder="1" applyAlignment="1">
      <alignment vertical="center"/>
    </xf>
    <xf numFmtId="4" fontId="21" fillId="0" borderId="74" xfId="0" applyNumberFormat="1" applyFont="1" applyBorder="1" applyAlignment="1">
      <alignment vertical="center"/>
    </xf>
    <xf numFmtId="0" fontId="22" fillId="0" borderId="0" xfId="0" applyNumberFormat="1" applyFont="1" applyAlignment="1">
      <alignment vertical="center"/>
    </xf>
    <xf numFmtId="0" fontId="25" fillId="0" borderId="27" xfId="0" applyFont="1" applyBorder="1" applyAlignment="1">
      <alignment vertical="center"/>
    </xf>
    <xf numFmtId="0" fontId="25" fillId="0" borderId="55" xfId="0" applyFont="1" applyBorder="1" applyAlignment="1">
      <alignment vertical="center"/>
    </xf>
    <xf numFmtId="0" fontId="25" fillId="0" borderId="50" xfId="0" quotePrefix="1" applyFont="1" applyFill="1" applyBorder="1" applyAlignment="1">
      <alignment vertical="center"/>
    </xf>
    <xf numFmtId="0" fontId="25" fillId="8" borderId="50" xfId="0" quotePrefix="1" applyFont="1" applyFill="1" applyBorder="1" applyAlignment="1">
      <alignment vertical="center"/>
    </xf>
    <xf numFmtId="4" fontId="21" fillId="0" borderId="74" xfId="0" applyNumberFormat="1" applyFont="1" applyFill="1" applyBorder="1" applyAlignment="1">
      <alignment vertical="center"/>
    </xf>
    <xf numFmtId="0" fontId="24" fillId="0" borderId="32" xfId="0" applyFont="1" applyBorder="1" applyAlignment="1">
      <alignment horizontal="left" vertical="center"/>
    </xf>
    <xf numFmtId="2" fontId="24" fillId="0" borderId="30" xfId="0" applyNumberFormat="1" applyFont="1" applyBorder="1" applyAlignment="1">
      <alignment vertical="center"/>
    </xf>
    <xf numFmtId="0" fontId="25" fillId="0" borderId="7" xfId="0" quotePrefix="1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4" xfId="0" applyFont="1" applyBorder="1" applyAlignment="1">
      <alignment vertical="center"/>
    </xf>
    <xf numFmtId="172" fontId="19" fillId="0" borderId="0" xfId="0" applyNumberFormat="1" applyFont="1" applyBorder="1" applyAlignment="1">
      <alignment horizontal="left" vertical="center"/>
    </xf>
    <xf numFmtId="14" fontId="19" fillId="0" borderId="0" xfId="0" applyNumberFormat="1" applyFont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172" fontId="19" fillId="0" borderId="15" xfId="0" applyNumberFormat="1" applyFont="1" applyBorder="1" applyAlignment="1">
      <alignment vertical="center"/>
    </xf>
    <xf numFmtId="172" fontId="19" fillId="0" borderId="15" xfId="0" applyNumberFormat="1" applyFont="1" applyBorder="1" applyAlignment="1">
      <alignment horizontal="left" vertical="center"/>
    </xf>
    <xf numFmtId="0" fontId="20" fillId="0" borderId="15" xfId="0" applyFont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1" fontId="24" fillId="0" borderId="75" xfId="0" applyNumberFormat="1" applyFont="1" applyBorder="1" applyAlignment="1">
      <alignment horizontal="center" vertical="center" shrinkToFit="1"/>
    </xf>
    <xf numFmtId="1" fontId="24" fillId="0" borderId="75" xfId="0" applyNumberFormat="1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/>
    </xf>
    <xf numFmtId="0" fontId="22" fillId="3" borderId="31" xfId="6" applyFont="1" applyFill="1" applyBorder="1" applyAlignment="1">
      <alignment horizontal="center" vertical="center"/>
    </xf>
    <xf numFmtId="0" fontId="22" fillId="3" borderId="32" xfId="6" applyFont="1" applyFill="1" applyBorder="1" applyAlignment="1">
      <alignment horizontal="center" vertical="center"/>
    </xf>
    <xf numFmtId="4" fontId="23" fillId="3" borderId="32" xfId="6" applyNumberFormat="1" applyFont="1" applyFill="1" applyBorder="1" applyAlignment="1">
      <alignment horizontal="center" vertical="center" shrinkToFit="1"/>
    </xf>
    <xf numFmtId="4" fontId="23" fillId="0" borderId="32" xfId="0" applyNumberFormat="1" applyFont="1" applyBorder="1" applyAlignment="1">
      <alignment horizontal="center" vertical="center"/>
    </xf>
    <xf numFmtId="4" fontId="24" fillId="0" borderId="33" xfId="0" applyNumberFormat="1" applyFont="1" applyBorder="1" applyAlignment="1">
      <alignment horizontal="center" vertical="center"/>
    </xf>
    <xf numFmtId="0" fontId="22" fillId="3" borderId="34" xfId="6" applyFont="1" applyFill="1" applyBorder="1" applyAlignment="1">
      <alignment horizontal="center" vertical="center"/>
    </xf>
    <xf numFmtId="0" fontId="22" fillId="3" borderId="8" xfId="6" applyFont="1" applyFill="1" applyBorder="1" applyAlignment="1">
      <alignment horizontal="left" vertical="center"/>
    </xf>
    <xf numFmtId="0" fontId="22" fillId="3" borderId="9" xfId="6" applyFont="1" applyFill="1" applyBorder="1" applyAlignment="1">
      <alignment horizontal="left" vertical="center"/>
    </xf>
    <xf numFmtId="0" fontId="22" fillId="3" borderId="7" xfId="6" applyFont="1" applyFill="1" applyBorder="1" applyAlignment="1">
      <alignment horizontal="center" vertical="center"/>
    </xf>
    <xf numFmtId="4" fontId="23" fillId="3" borderId="7" xfId="6" applyNumberFormat="1" applyFont="1" applyFill="1" applyBorder="1" applyAlignment="1">
      <alignment horizontal="center" vertical="center" shrinkToFit="1"/>
    </xf>
    <xf numFmtId="4" fontId="23" fillId="0" borderId="7" xfId="0" applyNumberFormat="1" applyFont="1" applyBorder="1" applyAlignment="1">
      <alignment horizontal="center" vertical="center"/>
    </xf>
    <xf numFmtId="4" fontId="24" fillId="0" borderId="35" xfId="0" applyNumberFormat="1" applyFont="1" applyBorder="1" applyAlignment="1">
      <alignment horizontal="center" vertical="center"/>
    </xf>
    <xf numFmtId="0" fontId="22" fillId="3" borderId="8" xfId="6" applyNumberFormat="1" applyFont="1" applyFill="1" applyBorder="1" applyAlignment="1">
      <alignment horizontal="left" vertical="center"/>
    </xf>
    <xf numFmtId="2" fontId="23" fillId="0" borderId="7" xfId="0" applyNumberFormat="1" applyFont="1" applyBorder="1" applyAlignment="1">
      <alignment horizontal="center" vertical="center"/>
    </xf>
    <xf numFmtId="2" fontId="22" fillId="3" borderId="8" xfId="6" applyNumberFormat="1" applyFont="1" applyFill="1" applyBorder="1" applyAlignment="1">
      <alignment horizontal="left" vertical="center"/>
    </xf>
    <xf numFmtId="4" fontId="23" fillId="3" borderId="7" xfId="6" applyNumberFormat="1" applyFont="1" applyFill="1" applyBorder="1" applyAlignment="1">
      <alignment horizontal="center" vertical="center"/>
    </xf>
    <xf numFmtId="0" fontId="22" fillId="3" borderId="8" xfId="6" quotePrefix="1" applyFont="1" applyFill="1" applyBorder="1" applyAlignment="1">
      <alignment horizontal="left" vertical="center"/>
    </xf>
    <xf numFmtId="0" fontId="20" fillId="0" borderId="0" xfId="0" applyFont="1"/>
    <xf numFmtId="0" fontId="19" fillId="0" borderId="0" xfId="0" applyFont="1"/>
    <xf numFmtId="3" fontId="20" fillId="0" borderId="0" xfId="0" applyNumberFormat="1" applyFont="1"/>
    <xf numFmtId="0" fontId="20" fillId="0" borderId="0" xfId="0" applyFont="1" applyAlignment="1">
      <alignment horizontal="center"/>
    </xf>
    <xf numFmtId="0" fontId="20" fillId="0" borderId="0" xfId="0" applyFont="1" applyBorder="1"/>
    <xf numFmtId="0" fontId="22" fillId="0" borderId="0" xfId="0" applyFont="1"/>
    <xf numFmtId="0" fontId="19" fillId="0" borderId="78" xfId="0" applyFont="1" applyBorder="1" applyAlignment="1">
      <alignment vertical="center"/>
    </xf>
    <xf numFmtId="0" fontId="20" fillId="0" borderId="27" xfId="0" applyFont="1" applyBorder="1" applyAlignment="1">
      <alignment vertical="center"/>
    </xf>
    <xf numFmtId="3" fontId="20" fillId="0" borderId="27" xfId="0" applyNumberFormat="1" applyFont="1" applyBorder="1" applyAlignment="1">
      <alignment vertical="center"/>
    </xf>
    <xf numFmtId="0" fontId="19" fillId="0" borderId="27" xfId="0" applyFont="1" applyBorder="1" applyAlignment="1">
      <alignment horizontal="center" vertical="center"/>
    </xf>
    <xf numFmtId="0" fontId="20" fillId="0" borderId="79" xfId="0" applyFont="1" applyBorder="1" applyAlignment="1">
      <alignment vertical="center"/>
    </xf>
    <xf numFmtId="0" fontId="19" fillId="0" borderId="67" xfId="0" applyFont="1" applyBorder="1" applyAlignment="1">
      <alignment vertical="center"/>
    </xf>
    <xf numFmtId="3" fontId="20" fillId="0" borderId="0" xfId="0" applyNumberFormat="1" applyFont="1" applyBorder="1" applyAlignment="1">
      <alignment vertical="center"/>
    </xf>
    <xf numFmtId="0" fontId="20" fillId="0" borderId="80" xfId="0" applyFont="1" applyBorder="1" applyAlignment="1">
      <alignment vertical="center"/>
    </xf>
    <xf numFmtId="0" fontId="20" fillId="0" borderId="67" xfId="0" applyFont="1" applyBorder="1" applyAlignment="1">
      <alignment vertical="center"/>
    </xf>
    <xf numFmtId="14" fontId="19" fillId="0" borderId="0" xfId="0" quotePrefix="1" applyNumberFormat="1" applyFont="1" applyBorder="1" applyAlignment="1">
      <alignment horizontal="left" vertical="center"/>
    </xf>
    <xf numFmtId="14" fontId="19" fillId="0" borderId="0" xfId="0" applyNumberFormat="1" applyFont="1" applyBorder="1" applyAlignment="1">
      <alignment horizontal="left" vertical="center"/>
    </xf>
    <xf numFmtId="0" fontId="20" fillId="0" borderId="0" xfId="0" applyNumberFormat="1" applyFont="1" applyBorder="1" applyAlignment="1">
      <alignment horizontal="left" vertical="center"/>
    </xf>
    <xf numFmtId="3" fontId="19" fillId="0" borderId="0" xfId="0" quotePrefix="1" applyNumberFormat="1" applyFont="1" applyBorder="1" applyAlignment="1">
      <alignment horizontal="left" vertical="center"/>
    </xf>
    <xf numFmtId="0" fontId="19" fillId="0" borderId="0" xfId="0" applyFont="1" applyBorder="1" applyAlignment="1">
      <alignment horizontal="right" vertical="center"/>
    </xf>
    <xf numFmtId="0" fontId="19" fillId="0" borderId="80" xfId="0" applyFont="1" applyBorder="1" applyAlignment="1">
      <alignment horizontal="left" vertical="center"/>
    </xf>
    <xf numFmtId="0" fontId="19" fillId="0" borderId="0" xfId="0" quotePrefix="1" applyFont="1" applyBorder="1" applyAlignment="1">
      <alignment horizontal="left" vertical="center"/>
    </xf>
    <xf numFmtId="14" fontId="19" fillId="0" borderId="80" xfId="0" applyNumberFormat="1" applyFont="1" applyBorder="1" applyAlignment="1">
      <alignment horizontal="left" vertical="center"/>
    </xf>
    <xf numFmtId="0" fontId="19" fillId="0" borderId="69" xfId="0" applyFont="1" applyBorder="1" applyAlignment="1">
      <alignment vertical="center"/>
    </xf>
    <xf numFmtId="0" fontId="19" fillId="0" borderId="24" xfId="0" applyFont="1" applyBorder="1" applyAlignment="1">
      <alignment vertical="center"/>
    </xf>
    <xf numFmtId="0" fontId="19" fillId="0" borderId="24" xfId="0" quotePrefix="1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3" fontId="19" fillId="0" borderId="24" xfId="0" quotePrefix="1" applyNumberFormat="1" applyFont="1" applyBorder="1" applyAlignment="1">
      <alignment horizontal="left" vertical="center"/>
    </xf>
    <xf numFmtId="0" fontId="20" fillId="0" borderId="24" xfId="0" applyFont="1" applyBorder="1" applyAlignment="1">
      <alignment horizontal="center" vertical="center"/>
    </xf>
    <xf numFmtId="0" fontId="20" fillId="0" borderId="24" xfId="0" applyFont="1" applyBorder="1" applyAlignment="1">
      <alignment vertical="center"/>
    </xf>
    <xf numFmtId="0" fontId="19" fillId="0" borderId="81" xfId="0" applyFont="1" applyBorder="1" applyAlignment="1">
      <alignment vertical="center"/>
    </xf>
    <xf numFmtId="3" fontId="20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83" xfId="0" applyFont="1" applyBorder="1" applyAlignment="1">
      <alignment horizontal="right" vertical="center"/>
    </xf>
    <xf numFmtId="0" fontId="20" fillId="0" borderId="84" xfId="0" applyFont="1" applyBorder="1" applyAlignment="1">
      <alignment horizontal="center" vertical="center"/>
    </xf>
    <xf numFmtId="0" fontId="20" fillId="0" borderId="85" xfId="0" applyFont="1" applyBorder="1" applyAlignment="1">
      <alignment horizontal="centerContinuous" vertical="center"/>
    </xf>
    <xf numFmtId="0" fontId="20" fillId="0" borderId="86" xfId="0" applyFont="1" applyBorder="1" applyAlignment="1">
      <alignment horizontal="centerContinuous" vertical="center"/>
    </xf>
    <xf numFmtId="0" fontId="19" fillId="0" borderId="89" xfId="0" applyFont="1" applyBorder="1" applyAlignment="1">
      <alignment horizontal="right" vertical="center"/>
    </xf>
    <xf numFmtId="0" fontId="27" fillId="0" borderId="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Continuous" vertical="center"/>
    </xf>
    <xf numFmtId="0" fontId="24" fillId="0" borderId="80" xfId="0" applyFont="1" applyBorder="1" applyAlignment="1">
      <alignment horizontal="left" vertical="center"/>
    </xf>
    <xf numFmtId="0" fontId="19" fillId="0" borderId="29" xfId="0" applyFont="1" applyBorder="1" applyAlignment="1">
      <alignment horizontal="center" vertical="center"/>
    </xf>
    <xf numFmtId="0" fontId="19" fillId="0" borderId="92" xfId="0" applyFont="1" applyBorder="1" applyAlignment="1">
      <alignment horizontal="center" vertical="center"/>
    </xf>
    <xf numFmtId="0" fontId="19" fillId="0" borderId="93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0" borderId="95" xfId="0" applyFont="1" applyBorder="1" applyAlignment="1">
      <alignment horizontal="center" vertical="center"/>
    </xf>
    <xf numFmtId="0" fontId="20" fillId="0" borderId="96" xfId="0" applyFont="1" applyBorder="1" applyAlignment="1">
      <alignment horizontal="center" vertical="center"/>
    </xf>
    <xf numFmtId="0" fontId="24" fillId="0" borderId="95" xfId="0" applyFont="1" applyBorder="1" applyAlignment="1">
      <alignment vertical="center"/>
    </xf>
    <xf numFmtId="0" fontId="19" fillId="0" borderId="99" xfId="0" applyFont="1" applyBorder="1" applyAlignment="1">
      <alignment horizontal="center" vertical="center"/>
    </xf>
    <xf numFmtId="0" fontId="19" fillId="0" borderId="100" xfId="0" applyFont="1" applyBorder="1" applyAlignment="1">
      <alignment horizontal="center" vertical="center"/>
    </xf>
    <xf numFmtId="0" fontId="19" fillId="0" borderId="98" xfId="0" applyFont="1" applyBorder="1" applyAlignment="1">
      <alignment horizontal="center" vertical="center"/>
    </xf>
    <xf numFmtId="0" fontId="20" fillId="0" borderId="98" xfId="0" applyFont="1" applyBorder="1" applyAlignment="1">
      <alignment horizontal="center" vertical="center"/>
    </xf>
    <xf numFmtId="0" fontId="20" fillId="0" borderId="101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8" borderId="102" xfId="0" applyFont="1" applyFill="1" applyBorder="1" applyAlignment="1">
      <alignment horizontal="centerContinuous" vertical="center"/>
    </xf>
    <xf numFmtId="0" fontId="25" fillId="8" borderId="105" xfId="0" applyFont="1" applyFill="1" applyBorder="1" applyAlignment="1">
      <alignment horizontal="center" vertical="center"/>
    </xf>
    <xf numFmtId="0" fontId="22" fillId="8" borderId="106" xfId="0" applyFont="1" applyFill="1" applyBorder="1" applyAlignment="1">
      <alignment horizontal="center" vertical="center"/>
    </xf>
    <xf numFmtId="4" fontId="25" fillId="8" borderId="107" xfId="0" applyNumberFormat="1" applyFont="1" applyFill="1" applyBorder="1" applyAlignment="1">
      <alignment horizontal="center" vertical="center"/>
    </xf>
    <xf numFmtId="4" fontId="25" fillId="8" borderId="108" xfId="0" applyNumberFormat="1" applyFont="1" applyFill="1" applyBorder="1" applyAlignment="1">
      <alignment horizontal="center" vertical="center"/>
    </xf>
    <xf numFmtId="2" fontId="25" fillId="8" borderId="109" xfId="0" applyNumberFormat="1" applyFont="1" applyFill="1" applyBorder="1" applyAlignment="1">
      <alignment horizontal="center" vertical="center"/>
    </xf>
    <xf numFmtId="2" fontId="25" fillId="8" borderId="110" xfId="0" applyNumberFormat="1" applyFont="1" applyFill="1" applyBorder="1" applyAlignment="1">
      <alignment horizontal="center" vertical="center"/>
    </xf>
    <xf numFmtId="176" fontId="25" fillId="8" borderId="108" xfId="0" applyNumberFormat="1" applyFont="1" applyFill="1" applyBorder="1" applyAlignment="1">
      <alignment horizontal="right" vertical="center"/>
    </xf>
    <xf numFmtId="176" fontId="24" fillId="8" borderId="7" xfId="0" applyNumberFormat="1" applyFont="1" applyFill="1" applyBorder="1" applyAlignment="1">
      <alignment horizontal="right" vertical="center"/>
    </xf>
    <xf numFmtId="176" fontId="24" fillId="8" borderId="35" xfId="0" applyNumberFormat="1" applyFont="1" applyFill="1" applyBorder="1" applyAlignment="1">
      <alignment horizontal="right" vertical="center"/>
    </xf>
    <xf numFmtId="0" fontId="22" fillId="0" borderId="111" xfId="0" applyFont="1" applyBorder="1" applyAlignment="1">
      <alignment horizontal="centerContinuous" vertical="center"/>
    </xf>
    <xf numFmtId="0" fontId="25" fillId="0" borderId="8" xfId="0" applyFont="1" applyBorder="1" applyAlignment="1">
      <alignment horizontal="left" vertical="center"/>
    </xf>
    <xf numFmtId="0" fontId="25" fillId="0" borderId="112" xfId="0" applyFont="1" applyBorder="1" applyAlignment="1">
      <alignment horizontal="left" vertical="center"/>
    </xf>
    <xf numFmtId="0" fontId="25" fillId="0" borderId="113" xfId="0" applyFont="1" applyBorder="1" applyAlignment="1">
      <alignment horizontal="center" vertical="center"/>
    </xf>
    <xf numFmtId="0" fontId="22" fillId="0" borderId="106" xfId="0" applyFont="1" applyBorder="1" applyAlignment="1">
      <alignment horizontal="center" vertical="center"/>
    </xf>
    <xf numFmtId="4" fontId="25" fillId="0" borderId="114" xfId="0" applyNumberFormat="1" applyFont="1" applyBorder="1" applyAlignment="1">
      <alignment horizontal="center" vertical="center"/>
    </xf>
    <xf numFmtId="4" fontId="25" fillId="0" borderId="9" xfId="0" applyNumberFormat="1" applyFont="1" applyBorder="1" applyAlignment="1">
      <alignment horizontal="center" vertical="center"/>
    </xf>
    <xf numFmtId="2" fontId="25" fillId="0" borderId="8" xfId="0" applyNumberFormat="1" applyFont="1" applyBorder="1" applyAlignment="1">
      <alignment horizontal="center" vertical="center"/>
    </xf>
    <xf numFmtId="2" fontId="25" fillId="0" borderId="115" xfId="0" applyNumberFormat="1" applyFont="1" applyBorder="1" applyAlignment="1">
      <alignment horizontal="center" vertical="center"/>
    </xf>
    <xf numFmtId="176" fontId="25" fillId="0" borderId="9" xfId="0" applyNumberFormat="1" applyFont="1" applyBorder="1" applyAlignment="1">
      <alignment horizontal="right" vertical="center"/>
    </xf>
    <xf numFmtId="176" fontId="25" fillId="0" borderId="7" xfId="0" applyNumberFormat="1" applyFont="1" applyBorder="1" applyAlignment="1">
      <alignment horizontal="right" vertical="center"/>
    </xf>
    <xf numFmtId="176" fontId="25" fillId="0" borderId="35" xfId="0" applyNumberFormat="1" applyFont="1" applyBorder="1" applyAlignment="1">
      <alignment horizontal="right" vertical="center"/>
    </xf>
    <xf numFmtId="0" fontId="22" fillId="0" borderId="102" xfId="0" applyFont="1" applyBorder="1" applyAlignment="1">
      <alignment horizontal="centerContinuous" vertical="center"/>
    </xf>
    <xf numFmtId="0" fontId="22" fillId="0" borderId="116" xfId="0" applyFont="1" applyBorder="1" applyAlignment="1">
      <alignment horizontal="center" vertical="center"/>
    </xf>
    <xf numFmtId="0" fontId="25" fillId="8" borderId="113" xfId="0" applyFont="1" applyFill="1" applyBorder="1" applyAlignment="1">
      <alignment horizontal="center" vertical="center"/>
    </xf>
    <xf numFmtId="0" fontId="22" fillId="8" borderId="116" xfId="0" applyFont="1" applyFill="1" applyBorder="1" applyAlignment="1">
      <alignment horizontal="center" vertical="center"/>
    </xf>
    <xf numFmtId="4" fontId="25" fillId="8" borderId="114" xfId="0" applyNumberFormat="1" applyFont="1" applyFill="1" applyBorder="1" applyAlignment="1">
      <alignment horizontal="center" vertical="center"/>
    </xf>
    <xf numFmtId="4" fontId="25" fillId="8" borderId="9" xfId="0" applyNumberFormat="1" applyFont="1" applyFill="1" applyBorder="1" applyAlignment="1">
      <alignment horizontal="center" vertical="center"/>
    </xf>
    <xf numFmtId="2" fontId="28" fillId="8" borderId="8" xfId="0" applyNumberFormat="1" applyFont="1" applyFill="1" applyBorder="1" applyAlignment="1">
      <alignment horizontal="center" vertical="center"/>
    </xf>
    <xf numFmtId="2" fontId="28" fillId="8" borderId="115" xfId="0" applyNumberFormat="1" applyFont="1" applyFill="1" applyBorder="1" applyAlignment="1">
      <alignment horizontal="center" vertical="center"/>
    </xf>
    <xf numFmtId="176" fontId="25" fillId="8" borderId="9" xfId="0" applyNumberFormat="1" applyFont="1" applyFill="1" applyBorder="1" applyAlignment="1">
      <alignment horizontal="right" vertical="center"/>
    </xf>
    <xf numFmtId="0" fontId="22" fillId="8" borderId="0" xfId="0" applyFont="1" applyFill="1" applyAlignment="1">
      <alignment horizontal="center" vertical="center"/>
    </xf>
    <xf numFmtId="176" fontId="24" fillId="8" borderId="9" xfId="0" applyNumberFormat="1" applyFont="1" applyFill="1" applyBorder="1" applyAlignment="1">
      <alignment horizontal="right" vertical="center"/>
    </xf>
    <xf numFmtId="0" fontId="23" fillId="8" borderId="111" xfId="0" applyFont="1" applyFill="1" applyBorder="1" applyAlignment="1">
      <alignment horizontal="centerContinuous" vertical="center"/>
    </xf>
    <xf numFmtId="2" fontId="25" fillId="8" borderId="8" xfId="0" applyNumberFormat="1" applyFont="1" applyFill="1" applyBorder="1" applyAlignment="1">
      <alignment horizontal="center" vertical="center"/>
    </xf>
    <xf numFmtId="2" fontId="25" fillId="8" borderId="115" xfId="0" applyNumberFormat="1" applyFont="1" applyFill="1" applyBorder="1" applyAlignment="1">
      <alignment horizontal="center" vertical="center"/>
    </xf>
    <xf numFmtId="4" fontId="21" fillId="9" borderId="114" xfId="0" applyNumberFormat="1" applyFont="1" applyFill="1" applyBorder="1" applyAlignment="1">
      <alignment horizontal="center" vertical="center"/>
    </xf>
    <xf numFmtId="176" fontId="25" fillId="9" borderId="9" xfId="0" applyNumberFormat="1" applyFont="1" applyFill="1" applyBorder="1" applyAlignment="1">
      <alignment horizontal="right" vertical="center"/>
    </xf>
    <xf numFmtId="4" fontId="25" fillId="9" borderId="114" xfId="0" applyNumberFormat="1" applyFont="1" applyFill="1" applyBorder="1" applyAlignment="1">
      <alignment horizontal="center" vertical="center"/>
    </xf>
    <xf numFmtId="4" fontId="25" fillId="9" borderId="117" xfId="0" applyNumberFormat="1" applyFont="1" applyFill="1" applyBorder="1" applyAlignment="1">
      <alignment horizontal="center" vertical="center"/>
    </xf>
    <xf numFmtId="0" fontId="19" fillId="0" borderId="118" xfId="0" applyFont="1" applyBorder="1" applyAlignment="1">
      <alignment horizontal="left" vertical="center"/>
    </xf>
    <xf numFmtId="0" fontId="15" fillId="0" borderId="118" xfId="0" applyFont="1" applyBorder="1" applyAlignment="1">
      <alignment horizontal="center" vertical="center"/>
    </xf>
    <xf numFmtId="0" fontId="19" fillId="0" borderId="119" xfId="0" applyFont="1" applyBorder="1" applyAlignment="1">
      <alignment vertical="center"/>
    </xf>
    <xf numFmtId="3" fontId="19" fillId="0" borderId="119" xfId="0" applyNumberFormat="1" applyFont="1" applyBorder="1" applyAlignment="1">
      <alignment horizontal="center" vertical="center"/>
    </xf>
    <xf numFmtId="2" fontId="19" fillId="0" borderId="119" xfId="0" applyNumberFormat="1" applyFont="1" applyBorder="1" applyAlignment="1">
      <alignment horizontal="center" vertical="center"/>
    </xf>
    <xf numFmtId="176" fontId="19" fillId="0" borderId="120" xfId="0" applyNumberFormat="1" applyFont="1" applyBorder="1" applyAlignment="1">
      <alignment horizontal="center" vertical="center"/>
    </xf>
    <xf numFmtId="176" fontId="19" fillId="0" borderId="121" xfId="0" applyNumberFormat="1" applyFont="1" applyBorder="1" applyAlignment="1">
      <alignment horizontal="center" vertical="center"/>
    </xf>
    <xf numFmtId="176" fontId="19" fillId="8" borderId="12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123" xfId="0" applyFont="1" applyBorder="1" applyAlignment="1">
      <alignment vertical="center"/>
    </xf>
    <xf numFmtId="0" fontId="25" fillId="0" borderId="105" xfId="0" applyFont="1" applyBorder="1" applyAlignment="1">
      <alignment horizontal="center" vertical="center"/>
    </xf>
    <xf numFmtId="4" fontId="25" fillId="0" borderId="107" xfId="0" applyNumberFormat="1" applyFont="1" applyBorder="1" applyAlignment="1">
      <alignment horizontal="center" vertical="center"/>
    </xf>
    <xf numFmtId="4" fontId="25" fillId="0" borderId="108" xfId="0" applyNumberFormat="1" applyFont="1" applyBorder="1" applyAlignment="1">
      <alignment horizontal="center" vertical="center"/>
    </xf>
    <xf numFmtId="2" fontId="25" fillId="0" borderId="109" xfId="0" applyNumberFormat="1" applyFont="1" applyBorder="1" applyAlignment="1">
      <alignment horizontal="center" vertical="center"/>
    </xf>
    <xf numFmtId="2" fontId="25" fillId="0" borderId="110" xfId="0" applyNumberFormat="1" applyFont="1" applyBorder="1" applyAlignment="1">
      <alignment horizontal="center" vertical="center"/>
    </xf>
    <xf numFmtId="176" fontId="24" fillId="0" borderId="126" xfId="0" applyNumberFormat="1" applyFont="1" applyBorder="1" applyAlignment="1">
      <alignment horizontal="right" vertical="center"/>
    </xf>
    <xf numFmtId="176" fontId="24" fillId="8" borderId="127" xfId="0" applyNumberFormat="1" applyFont="1" applyFill="1" applyBorder="1" applyAlignment="1">
      <alignment horizontal="right" vertical="center"/>
    </xf>
    <xf numFmtId="0" fontId="25" fillId="0" borderId="109" xfId="0" applyFont="1" applyBorder="1" applyAlignment="1">
      <alignment horizontal="left" vertical="center"/>
    </xf>
    <xf numFmtId="0" fontId="25" fillId="0" borderId="106" xfId="0" applyFont="1" applyBorder="1" applyAlignment="1">
      <alignment horizontal="left" vertical="center"/>
    </xf>
    <xf numFmtId="4" fontId="25" fillId="0" borderId="117" xfId="0" applyNumberFormat="1" applyFont="1" applyBorder="1" applyAlignment="1">
      <alignment horizontal="center" vertical="center"/>
    </xf>
    <xf numFmtId="176" fontId="19" fillId="0" borderId="122" xfId="0" applyNumberFormat="1" applyFont="1" applyBorder="1" applyAlignment="1">
      <alignment horizontal="center" vertical="center"/>
    </xf>
    <xf numFmtId="3" fontId="22" fillId="0" borderId="0" xfId="0" applyNumberFormat="1" applyFont="1" applyAlignment="1">
      <alignment vertical="center"/>
    </xf>
    <xf numFmtId="3" fontId="22" fillId="0" borderId="0" xfId="0" applyNumberFormat="1" applyFont="1"/>
    <xf numFmtId="168" fontId="24" fillId="0" borderId="0" xfId="7" applyFont="1" applyBorder="1" applyAlignment="1">
      <alignment vertical="center"/>
    </xf>
    <xf numFmtId="0" fontId="25" fillId="0" borderId="0" xfId="0" applyFont="1"/>
    <xf numFmtId="0" fontId="25" fillId="0" borderId="0" xfId="0" applyFont="1" applyBorder="1"/>
    <xf numFmtId="0" fontId="19" fillId="0" borderId="1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172" fontId="13" fillId="0" borderId="2" xfId="0" applyNumberFormat="1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5" fillId="0" borderId="3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172" fontId="13" fillId="0" borderId="0" xfId="0" applyNumberFormat="1" applyFont="1" applyBorder="1" applyAlignment="1">
      <alignment vertical="center"/>
    </xf>
    <xf numFmtId="0" fontId="21" fillId="0" borderId="0" xfId="0" quotePrefix="1" applyFont="1" applyBorder="1" applyAlignment="1">
      <alignment horizontal="left" vertical="center"/>
    </xf>
    <xf numFmtId="0" fontId="25" fillId="0" borderId="0" xfId="0" quotePrefix="1" applyFont="1" applyBorder="1" applyAlignment="1">
      <alignment horizontal="left" vertical="center"/>
    </xf>
    <xf numFmtId="0" fontId="25" fillId="0" borderId="5" xfId="0" applyFont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19" fillId="0" borderId="14" xfId="0" applyFont="1" applyBorder="1" applyAlignment="1">
      <alignment vertical="center"/>
    </xf>
    <xf numFmtId="0" fontId="25" fillId="0" borderId="15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14" fontId="13" fillId="0" borderId="15" xfId="0" applyNumberFormat="1" applyFont="1" applyBorder="1" applyAlignment="1">
      <alignment horizontal="left" vertical="center"/>
    </xf>
    <xf numFmtId="14" fontId="22" fillId="0" borderId="15" xfId="0" quotePrefix="1" applyNumberFormat="1" applyFont="1" applyBorder="1" applyAlignment="1">
      <alignment horizontal="left" vertical="center"/>
    </xf>
    <xf numFmtId="14" fontId="25" fillId="0" borderId="15" xfId="0" applyNumberFormat="1" applyFont="1" applyBorder="1" applyAlignment="1">
      <alignment horizontal="left" vertical="center"/>
    </xf>
    <xf numFmtId="0" fontId="25" fillId="0" borderId="16" xfId="0" applyFont="1" applyBorder="1" applyAlignment="1">
      <alignment vertical="center"/>
    </xf>
    <xf numFmtId="14" fontId="24" fillId="0" borderId="0" xfId="0" quotePrefix="1" applyNumberFormat="1" applyFont="1" applyBorder="1" applyAlignment="1">
      <alignment horizontal="left" vertical="center"/>
    </xf>
    <xf numFmtId="14" fontId="25" fillId="0" borderId="0" xfId="0" applyNumberFormat="1" applyFont="1" applyBorder="1" applyAlignment="1">
      <alignment horizontal="left" vertical="center"/>
    </xf>
    <xf numFmtId="0" fontId="20" fillId="0" borderId="128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129" xfId="0" applyFont="1" applyBorder="1" applyAlignment="1">
      <alignment vertical="center"/>
    </xf>
    <xf numFmtId="0" fontId="25" fillId="0" borderId="128" xfId="0" applyFont="1" applyBorder="1" applyAlignment="1">
      <alignment vertical="center"/>
    </xf>
    <xf numFmtId="0" fontId="25" fillId="0" borderId="12" xfId="0" applyFont="1" applyBorder="1" applyAlignment="1">
      <alignment vertical="center"/>
    </xf>
    <xf numFmtId="3" fontId="25" fillId="0" borderId="129" xfId="0" applyNumberFormat="1" applyFont="1" applyBorder="1" applyAlignment="1">
      <alignment vertical="center"/>
    </xf>
    <xf numFmtId="3" fontId="25" fillId="0" borderId="130" xfId="0" applyNumberFormat="1" applyFont="1" applyBorder="1" applyAlignment="1">
      <alignment vertical="center"/>
    </xf>
    <xf numFmtId="176" fontId="24" fillId="0" borderId="130" xfId="0" applyNumberFormat="1" applyFont="1" applyBorder="1" applyAlignment="1">
      <alignment horizontal="right" vertical="center"/>
    </xf>
    <xf numFmtId="0" fontId="20" fillId="0" borderId="128" xfId="0" quotePrefix="1" applyFont="1" applyBorder="1" applyAlignment="1">
      <alignment vertical="center"/>
    </xf>
    <xf numFmtId="0" fontId="20" fillId="0" borderId="12" xfId="0" applyFont="1" applyFill="1" applyBorder="1" applyAlignment="1">
      <alignment vertical="center"/>
    </xf>
    <xf numFmtId="0" fontId="20" fillId="0" borderId="129" xfId="0" applyFont="1" applyFill="1" applyBorder="1" applyAlignment="1">
      <alignment vertical="center"/>
    </xf>
    <xf numFmtId="0" fontId="25" fillId="0" borderId="128" xfId="0" applyFont="1" applyFill="1" applyBorder="1" applyAlignment="1">
      <alignment vertical="center"/>
    </xf>
    <xf numFmtId="0" fontId="25" fillId="0" borderId="12" xfId="0" applyFont="1" applyFill="1" applyBorder="1" applyAlignment="1">
      <alignment vertical="center"/>
    </xf>
    <xf numFmtId="176" fontId="25" fillId="0" borderId="130" xfId="0" applyNumberFormat="1" applyFont="1" applyBorder="1" applyAlignment="1">
      <alignment horizontal="right" vertical="center"/>
    </xf>
    <xf numFmtId="0" fontId="29" fillId="0" borderId="12" xfId="0" applyFont="1" applyBorder="1" applyAlignment="1">
      <alignment vertical="center"/>
    </xf>
    <xf numFmtId="0" fontId="19" fillId="0" borderId="129" xfId="0" applyFont="1" applyBorder="1" applyAlignment="1">
      <alignment vertical="center"/>
    </xf>
    <xf numFmtId="0" fontId="24" fillId="0" borderId="128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5" fillId="0" borderId="129" xfId="0" applyFont="1" applyBorder="1" applyAlignment="1">
      <alignment vertical="center"/>
    </xf>
    <xf numFmtId="176" fontId="24" fillId="0" borderId="130" xfId="0" applyNumberFormat="1" applyFont="1" applyBorder="1" applyAlignment="1">
      <alignment vertical="center"/>
    </xf>
    <xf numFmtId="0" fontId="20" fillId="0" borderId="12" xfId="0" quotePrefix="1" applyFont="1" applyBorder="1" applyAlignment="1">
      <alignment vertical="center"/>
    </xf>
    <xf numFmtId="3" fontId="25" fillId="0" borderId="12" xfId="0" applyNumberFormat="1" applyFont="1" applyBorder="1" applyAlignment="1">
      <alignment vertical="center"/>
    </xf>
    <xf numFmtId="176" fontId="24" fillId="0" borderId="12" xfId="0" applyNumberFormat="1" applyFont="1" applyBorder="1" applyAlignment="1">
      <alignment vertical="center"/>
    </xf>
    <xf numFmtId="0" fontId="20" fillId="0" borderId="128" xfId="0" quotePrefix="1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0" fontId="19" fillId="0" borderId="12" xfId="0" applyFont="1" applyFill="1" applyBorder="1" applyAlignment="1">
      <alignment vertical="center"/>
    </xf>
    <xf numFmtId="0" fontId="24" fillId="0" borderId="12" xfId="0" applyFont="1" applyFill="1" applyBorder="1" applyAlignment="1">
      <alignment vertical="center"/>
    </xf>
    <xf numFmtId="0" fontId="25" fillId="0" borderId="129" xfId="0" applyFont="1" applyFill="1" applyBorder="1" applyAlignment="1">
      <alignment vertical="center"/>
    </xf>
    <xf numFmtId="3" fontId="25" fillId="0" borderId="130" xfId="0" applyNumberFormat="1" applyFont="1" applyFill="1" applyBorder="1" applyAlignment="1">
      <alignment vertical="center"/>
    </xf>
    <xf numFmtId="176" fontId="24" fillId="5" borderId="130" xfId="0" applyNumberFormat="1" applyFont="1" applyFill="1" applyBorder="1" applyAlignment="1">
      <alignment horizontal="right" vertical="center"/>
    </xf>
    <xf numFmtId="175" fontId="24" fillId="0" borderId="12" xfId="0" applyNumberFormat="1" applyFont="1" applyBorder="1" applyAlignment="1">
      <alignment horizontal="right" vertical="center"/>
    </xf>
    <xf numFmtId="176" fontId="24" fillId="0" borderId="12" xfId="0" applyNumberFormat="1" applyFont="1" applyBorder="1" applyAlignment="1">
      <alignment horizontal="right" vertical="center"/>
    </xf>
    <xf numFmtId="175" fontId="24" fillId="0" borderId="129" xfId="0" applyNumberFormat="1" applyFont="1" applyBorder="1" applyAlignment="1">
      <alignment horizontal="right" vertical="center"/>
    </xf>
    <xf numFmtId="175" fontId="24" fillId="0" borderId="130" xfId="0" applyNumberFormat="1" applyFont="1" applyBorder="1" applyAlignment="1">
      <alignment horizontal="right" vertical="center"/>
    </xf>
    <xf numFmtId="0" fontId="25" fillId="0" borderId="131" xfId="0" applyFont="1" applyBorder="1" applyAlignment="1">
      <alignment vertical="center"/>
    </xf>
    <xf numFmtId="0" fontId="19" fillId="0" borderId="131" xfId="0" applyFont="1" applyFill="1" applyBorder="1" applyAlignment="1">
      <alignment vertical="center"/>
    </xf>
    <xf numFmtId="3" fontId="25" fillId="0" borderId="12" xfId="0" applyNumberFormat="1" applyFont="1" applyFill="1" applyBorder="1" applyAlignment="1">
      <alignment vertical="center"/>
    </xf>
    <xf numFmtId="176" fontId="24" fillId="0" borderId="12" xfId="0" applyNumberFormat="1" applyFont="1" applyFill="1" applyBorder="1" applyAlignment="1">
      <alignment vertical="center"/>
    </xf>
    <xf numFmtId="0" fontId="25" fillId="0" borderId="132" xfId="0" applyFont="1" applyBorder="1" applyAlignment="1">
      <alignment vertical="center"/>
    </xf>
    <xf numFmtId="0" fontId="19" fillId="0" borderId="130" xfId="0" applyFont="1" applyFill="1" applyBorder="1" applyAlignment="1">
      <alignment vertical="center"/>
    </xf>
    <xf numFmtId="0" fontId="19" fillId="0" borderId="133" xfId="0" applyFont="1" applyFill="1" applyBorder="1" applyAlignment="1">
      <alignment vertical="center"/>
    </xf>
    <xf numFmtId="0" fontId="25" fillId="0" borderId="130" xfId="0" applyFont="1" applyFill="1" applyBorder="1" applyAlignment="1">
      <alignment horizontal="center" vertical="center"/>
    </xf>
    <xf numFmtId="176" fontId="24" fillId="0" borderId="134" xfId="0" applyNumberFormat="1" applyFont="1" applyFill="1" applyBorder="1" applyAlignment="1">
      <alignment vertical="center"/>
    </xf>
    <xf numFmtId="0" fontId="20" fillId="0" borderId="130" xfId="0" applyFont="1" applyBorder="1" applyAlignment="1">
      <alignment horizontal="justify" vertical="center"/>
    </xf>
    <xf numFmtId="0" fontId="20" fillId="0" borderId="133" xfId="0" quotePrefix="1" applyFont="1" applyBorder="1" applyAlignment="1">
      <alignment horizontal="left" vertical="center"/>
    </xf>
    <xf numFmtId="9" fontId="25" fillId="0" borderId="130" xfId="0" quotePrefix="1" applyNumberFormat="1" applyFont="1" applyBorder="1" applyAlignment="1">
      <alignment horizontal="left" vertical="center"/>
    </xf>
    <xf numFmtId="0" fontId="25" fillId="0" borderId="130" xfId="0" quotePrefix="1" applyFont="1" applyBorder="1" applyAlignment="1">
      <alignment horizontal="left" vertical="center"/>
    </xf>
    <xf numFmtId="176" fontId="25" fillId="0" borderId="133" xfId="0" applyNumberFormat="1" applyFont="1" applyBorder="1" applyAlignment="1">
      <alignment horizontal="left" vertical="center"/>
    </xf>
    <xf numFmtId="0" fontId="20" fillId="0" borderId="130" xfId="0" applyFont="1" applyBorder="1" applyAlignment="1">
      <alignment horizontal="left" vertical="center"/>
    </xf>
    <xf numFmtId="0" fontId="20" fillId="0" borderId="133" xfId="0" applyFont="1" applyBorder="1" applyAlignment="1">
      <alignment horizontal="left" vertical="center"/>
    </xf>
    <xf numFmtId="174" fontId="25" fillId="0" borderId="130" xfId="8" quotePrefix="1" applyNumberFormat="1" applyFont="1" applyBorder="1" applyAlignment="1">
      <alignment horizontal="left" vertical="center"/>
    </xf>
    <xf numFmtId="177" fontId="25" fillId="0" borderId="130" xfId="0" applyNumberFormat="1" applyFont="1" applyBorder="1" applyAlignment="1">
      <alignment vertical="center"/>
    </xf>
    <xf numFmtId="3" fontId="25" fillId="0" borderId="130" xfId="0" quotePrefix="1" applyNumberFormat="1" applyFont="1" applyBorder="1" applyAlignment="1">
      <alignment horizontal="left" vertical="center"/>
    </xf>
    <xf numFmtId="0" fontId="20" fillId="0" borderId="130" xfId="0" applyFont="1" applyBorder="1" applyAlignment="1">
      <alignment vertical="center"/>
    </xf>
    <xf numFmtId="0" fontId="20" fillId="0" borderId="133" xfId="0" applyFont="1" applyBorder="1" applyAlignment="1">
      <alignment vertical="center"/>
    </xf>
    <xf numFmtId="0" fontId="25" fillId="0" borderId="130" xfId="0" applyFont="1" applyBorder="1" applyAlignment="1">
      <alignment vertical="center"/>
    </xf>
    <xf numFmtId="0" fontId="20" fillId="0" borderId="135" xfId="0" applyFont="1" applyBorder="1" applyAlignment="1">
      <alignment vertical="center"/>
    </xf>
    <xf numFmtId="176" fontId="25" fillId="0" borderId="130" xfId="0" applyNumberFormat="1" applyFont="1" applyBorder="1" applyAlignment="1">
      <alignment vertical="center"/>
    </xf>
    <xf numFmtId="176" fontId="25" fillId="0" borderId="135" xfId="0" applyNumberFormat="1" applyFont="1" applyBorder="1" applyAlignment="1">
      <alignment horizontal="left" vertical="center"/>
    </xf>
    <xf numFmtId="0" fontId="29" fillId="0" borderId="129" xfId="0" applyFont="1" applyFill="1" applyBorder="1" applyAlignment="1">
      <alignment vertical="center"/>
    </xf>
    <xf numFmtId="0" fontId="19" fillId="0" borderId="128" xfId="0" applyFont="1" applyFill="1" applyBorder="1" applyAlignment="1">
      <alignment vertical="center"/>
    </xf>
    <xf numFmtId="3" fontId="25" fillId="0" borderId="129" xfId="0" applyNumberFormat="1" applyFont="1" applyFill="1" applyBorder="1" applyAlignment="1">
      <alignment vertical="center"/>
    </xf>
    <xf numFmtId="3" fontId="25" fillId="2" borderId="130" xfId="0" applyNumberFormat="1" applyFont="1" applyFill="1" applyBorder="1" applyAlignment="1">
      <alignment vertical="center"/>
    </xf>
    <xf numFmtId="0" fontId="20" fillId="6" borderId="12" xfId="0" applyFont="1" applyFill="1" applyBorder="1" applyAlignment="1">
      <alignment vertical="center"/>
    </xf>
    <xf numFmtId="0" fontId="25" fillId="6" borderId="12" xfId="0" applyFont="1" applyFill="1" applyBorder="1" applyAlignment="1">
      <alignment vertical="center"/>
    </xf>
    <xf numFmtId="3" fontId="25" fillId="6" borderId="12" xfId="0" applyNumberFormat="1" applyFont="1" applyFill="1" applyBorder="1" applyAlignment="1">
      <alignment vertical="center"/>
    </xf>
    <xf numFmtId="176" fontId="25" fillId="6" borderId="12" xfId="0" applyNumberFormat="1" applyFont="1" applyFill="1" applyBorder="1" applyAlignment="1">
      <alignment vertical="center"/>
    </xf>
    <xf numFmtId="0" fontId="24" fillId="0" borderId="130" xfId="0" applyFont="1" applyFill="1" applyBorder="1" applyAlignment="1">
      <alignment vertical="center"/>
    </xf>
    <xf numFmtId="0" fontId="25" fillId="0" borderId="130" xfId="0" applyFont="1" applyFill="1" applyBorder="1" applyAlignment="1">
      <alignment vertical="center"/>
    </xf>
    <xf numFmtId="0" fontId="20" fillId="0" borderId="0" xfId="0" quotePrefix="1" applyFont="1" applyBorder="1"/>
    <xf numFmtId="0" fontId="29" fillId="0" borderId="0" xfId="0" applyFont="1" applyFill="1" applyBorder="1"/>
    <xf numFmtId="0" fontId="19" fillId="0" borderId="0" xfId="0" applyFont="1" applyFill="1" applyBorder="1"/>
    <xf numFmtId="0" fontId="24" fillId="0" borderId="0" xfId="0" applyFont="1" applyFill="1" applyBorder="1"/>
    <xf numFmtId="0" fontId="25" fillId="0" borderId="0" xfId="0" applyFont="1" applyFill="1" applyBorder="1"/>
    <xf numFmtId="3" fontId="25" fillId="2" borderId="0" xfId="0" applyNumberFormat="1" applyFont="1" applyFill="1" applyBorder="1"/>
    <xf numFmtId="176" fontId="24" fillId="3" borderId="0" xfId="0" applyNumberFormat="1" applyFont="1" applyFill="1" applyBorder="1" applyAlignment="1">
      <alignment horizontal="right"/>
    </xf>
    <xf numFmtId="0" fontId="25" fillId="3" borderId="0" xfId="0" applyFont="1" applyFill="1"/>
    <xf numFmtId="0" fontId="27" fillId="3" borderId="0" xfId="0" applyFont="1" applyFill="1" applyBorder="1"/>
    <xf numFmtId="0" fontId="24" fillId="3" borderId="0" xfId="0" applyFont="1" applyFill="1" applyBorder="1"/>
    <xf numFmtId="0" fontId="25" fillId="3" borderId="0" xfId="0" applyFont="1" applyFill="1" applyBorder="1"/>
    <xf numFmtId="3" fontId="25" fillId="3" borderId="0" xfId="0" applyNumberFormat="1" applyFont="1" applyFill="1" applyBorder="1"/>
    <xf numFmtId="3" fontId="24" fillId="3" borderId="0" xfId="0" applyNumberFormat="1" applyFont="1" applyFill="1" applyBorder="1"/>
    <xf numFmtId="0" fontId="25" fillId="0" borderId="0" xfId="0" applyFont="1" applyAlignment="1">
      <alignment vertical="top"/>
    </xf>
    <xf numFmtId="0" fontId="24" fillId="0" borderId="0" xfId="0" quotePrefix="1" applyFont="1" applyBorder="1" applyAlignment="1">
      <alignment horizontal="left" vertical="top"/>
    </xf>
    <xf numFmtId="0" fontId="25" fillId="0" borderId="0" xfId="0" applyFont="1" applyBorder="1" applyAlignment="1">
      <alignment vertical="top"/>
    </xf>
    <xf numFmtId="3" fontId="25" fillId="0" borderId="0" xfId="0" applyNumberFormat="1" applyFont="1" applyBorder="1" applyAlignment="1">
      <alignment vertical="top"/>
    </xf>
    <xf numFmtId="0" fontId="24" fillId="0" borderId="0" xfId="0" applyFont="1"/>
    <xf numFmtId="0" fontId="24" fillId="0" borderId="0" xfId="0" applyFont="1" applyAlignment="1">
      <alignment horizontal="right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3" fontId="22" fillId="7" borderId="0" xfId="0" applyNumberFormat="1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176" fontId="24" fillId="10" borderId="130" xfId="0" applyNumberFormat="1" applyFont="1" applyFill="1" applyBorder="1" applyAlignment="1">
      <alignment horizontal="right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0" xfId="5" applyFont="1" applyBorder="1" applyAlignment="1" applyProtection="1">
      <alignment horizontal="center" vertical="center"/>
    </xf>
    <xf numFmtId="0" fontId="19" fillId="0" borderId="82" xfId="0" applyFont="1" applyBorder="1" applyAlignment="1">
      <alignment horizontal="center" vertical="center" wrapText="1"/>
    </xf>
    <xf numFmtId="0" fontId="19" fillId="0" borderId="88" xfId="0" applyFont="1" applyBorder="1" applyAlignment="1">
      <alignment horizontal="center" vertical="center" wrapText="1"/>
    </xf>
    <xf numFmtId="0" fontId="19" fillId="0" borderId="94" xfId="0" applyFont="1" applyBorder="1" applyAlignment="1">
      <alignment horizontal="center" vertical="center" wrapText="1"/>
    </xf>
    <xf numFmtId="3" fontId="19" fillId="0" borderId="85" xfId="0" applyNumberFormat="1" applyFont="1" applyBorder="1" applyAlignment="1">
      <alignment horizontal="center" vertical="center"/>
    </xf>
    <xf numFmtId="3" fontId="19" fillId="0" borderId="84" xfId="0" applyNumberFormat="1" applyFont="1" applyBorder="1" applyAlignment="1">
      <alignment horizontal="center" vertical="center"/>
    </xf>
    <xf numFmtId="3" fontId="19" fillId="0" borderId="86" xfId="0" applyNumberFormat="1" applyFont="1" applyBorder="1" applyAlignment="1">
      <alignment horizontal="center" vertical="center"/>
    </xf>
    <xf numFmtId="3" fontId="19" fillId="0" borderId="90" xfId="0" applyNumberFormat="1" applyFont="1" applyBorder="1" applyAlignment="1">
      <alignment horizontal="center" vertical="center" wrapText="1"/>
    </xf>
    <xf numFmtId="3" fontId="19" fillId="0" borderId="97" xfId="0" applyNumberFormat="1" applyFont="1" applyBorder="1" applyAlignment="1">
      <alignment horizontal="center" vertical="center" wrapText="1"/>
    </xf>
    <xf numFmtId="0" fontId="19" fillId="0" borderId="91" xfId="0" applyFont="1" applyBorder="1" applyAlignment="1">
      <alignment horizontal="center" vertical="center" wrapText="1"/>
    </xf>
    <xf numFmtId="0" fontId="19" fillId="0" borderId="98" xfId="0" applyFont="1" applyBorder="1" applyAlignment="1">
      <alignment horizontal="center" vertical="center" wrapText="1"/>
    </xf>
    <xf numFmtId="0" fontId="25" fillId="0" borderId="103" xfId="0" applyFont="1" applyBorder="1" applyAlignment="1">
      <alignment horizontal="left" vertical="center"/>
    </xf>
    <xf numFmtId="0" fontId="25" fillId="0" borderId="104" xfId="0" applyFont="1" applyBorder="1" applyAlignment="1">
      <alignment horizontal="left" vertical="center"/>
    </xf>
    <xf numFmtId="0" fontId="19" fillId="0" borderId="84" xfId="0" applyFont="1" applyBorder="1" applyAlignment="1">
      <alignment horizontal="center" vertical="center"/>
    </xf>
    <xf numFmtId="0" fontId="19" fillId="0" borderId="87" xfId="0" applyFont="1" applyBorder="1" applyAlignment="1">
      <alignment horizontal="center" vertical="center"/>
    </xf>
    <xf numFmtId="0" fontId="24" fillId="8" borderId="103" xfId="0" applyFont="1" applyFill="1" applyBorder="1" applyAlignment="1">
      <alignment horizontal="center" vertical="center"/>
    </xf>
    <xf numFmtId="0" fontId="24" fillId="8" borderId="104" xfId="0" applyFont="1" applyFill="1" applyBorder="1" applyAlignment="1">
      <alignment horizontal="center" vertical="center"/>
    </xf>
    <xf numFmtId="176" fontId="19" fillId="0" borderId="124" xfId="0" applyNumberFormat="1" applyFont="1" applyBorder="1" applyAlignment="1">
      <alignment horizontal="right" vertical="center"/>
    </xf>
    <xf numFmtId="176" fontId="19" fillId="0" borderId="125" xfId="0" applyNumberFormat="1" applyFont="1" applyBorder="1" applyAlignment="1">
      <alignment horizontal="right" vertical="center"/>
    </xf>
    <xf numFmtId="0" fontId="24" fillId="8" borderId="8" xfId="0" applyFont="1" applyFill="1" applyBorder="1" applyAlignment="1">
      <alignment horizontal="center" vertical="center"/>
    </xf>
    <xf numFmtId="0" fontId="24" fillId="8" borderId="116" xfId="0" applyFont="1" applyFill="1" applyBorder="1" applyAlignment="1">
      <alignment horizontal="center" vertical="center"/>
    </xf>
    <xf numFmtId="176" fontId="24" fillId="8" borderId="113" xfId="0" applyNumberFormat="1" applyFont="1" applyFill="1" applyBorder="1" applyAlignment="1">
      <alignment horizontal="right" vertical="center"/>
    </xf>
    <xf numFmtId="176" fontId="24" fillId="8" borderId="12" xfId="0" applyNumberFormat="1" applyFont="1" applyFill="1" applyBorder="1" applyAlignment="1">
      <alignment horizontal="right" vertical="center"/>
    </xf>
    <xf numFmtId="176" fontId="24" fillId="8" borderId="9" xfId="0" applyNumberFormat="1" applyFont="1" applyFill="1" applyBorder="1" applyAlignment="1">
      <alignment horizontal="right" vertical="center"/>
    </xf>
    <xf numFmtId="0" fontId="25" fillId="0" borderId="8" xfId="0" applyFont="1" applyBorder="1" applyAlignment="1">
      <alignment horizontal="left" vertical="center"/>
    </xf>
    <xf numFmtId="0" fontId="25" fillId="0" borderId="116" xfId="0" applyFont="1" applyBorder="1" applyAlignment="1">
      <alignment horizontal="left" vertical="center"/>
    </xf>
    <xf numFmtId="0" fontId="23" fillId="3" borderId="76" xfId="6" applyFont="1" applyFill="1" applyBorder="1" applyAlignment="1">
      <alignment horizontal="center" vertical="center"/>
    </xf>
    <xf numFmtId="0" fontId="23" fillId="3" borderId="77" xfId="6" applyFont="1" applyFill="1" applyBorder="1" applyAlignment="1">
      <alignment horizontal="center" vertical="center"/>
    </xf>
    <xf numFmtId="0" fontId="23" fillId="3" borderId="8" xfId="6" applyFont="1" applyFill="1" applyBorder="1" applyAlignment="1">
      <alignment horizontal="center" vertical="center"/>
    </xf>
    <xf numFmtId="0" fontId="23" fillId="3" borderId="9" xfId="6" applyFont="1" applyFill="1" applyBorder="1" applyAlignment="1">
      <alignment horizontal="center" vertical="center"/>
    </xf>
    <xf numFmtId="14" fontId="19" fillId="0" borderId="4" xfId="0" applyNumberFormat="1" applyFont="1" applyBorder="1" applyAlignment="1">
      <alignment horizontal="center" vertical="center"/>
    </xf>
    <xf numFmtId="14" fontId="19" fillId="0" borderId="0" xfId="0" applyNumberFormat="1" applyFont="1" applyBorder="1" applyAlignment="1">
      <alignment horizontal="center" vertical="center"/>
    </xf>
    <xf numFmtId="14" fontId="19" fillId="0" borderId="5" xfId="0" applyNumberFormat="1" applyFont="1" applyBorder="1" applyAlignment="1">
      <alignment horizontal="center" vertical="center"/>
    </xf>
    <xf numFmtId="172" fontId="19" fillId="0" borderId="1" xfId="0" applyNumberFormat="1" applyFont="1" applyBorder="1" applyAlignment="1">
      <alignment vertical="center"/>
    </xf>
    <xf numFmtId="172" fontId="19" fillId="0" borderId="3" xfId="0" applyNumberFormat="1" applyFont="1" applyBorder="1" applyAlignment="1">
      <alignment vertical="center"/>
    </xf>
    <xf numFmtId="0" fontId="23" fillId="3" borderId="4" xfId="6" applyFont="1" applyFill="1" applyBorder="1" applyAlignment="1">
      <alignment horizontal="center" vertical="center"/>
    </xf>
    <xf numFmtId="0" fontId="23" fillId="3" borderId="5" xfId="6" applyFont="1" applyFill="1" applyBorder="1" applyAlignment="1">
      <alignment horizontal="center" vertical="center"/>
    </xf>
    <xf numFmtId="0" fontId="23" fillId="3" borderId="30" xfId="6" applyFont="1" applyFill="1" applyBorder="1" applyAlignment="1">
      <alignment horizontal="center" vertical="center"/>
    </xf>
    <xf numFmtId="0" fontId="23" fillId="3" borderId="75" xfId="6" applyFont="1" applyFill="1" applyBorder="1" applyAlignment="1">
      <alignment horizontal="center" vertical="center"/>
    </xf>
    <xf numFmtId="172" fontId="23" fillId="0" borderId="30" xfId="0" applyNumberFormat="1" applyFont="1" applyBorder="1" applyAlignment="1">
      <alignment horizontal="center" vertical="center" textRotation="90"/>
    </xf>
    <xf numFmtId="172" fontId="23" fillId="0" borderId="75" xfId="0" applyNumberFormat="1" applyFont="1" applyBorder="1" applyAlignment="1">
      <alignment horizontal="center" vertical="center" textRotation="90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1" fillId="0" borderId="71" xfId="0" applyFont="1" applyBorder="1" applyAlignment="1">
      <alignment horizontal="right" vertical="center"/>
    </xf>
    <xf numFmtId="0" fontId="21" fillId="0" borderId="72" xfId="0" applyFont="1" applyBorder="1" applyAlignment="1">
      <alignment horizontal="right" vertical="center"/>
    </xf>
    <xf numFmtId="0" fontId="21" fillId="0" borderId="73" xfId="0" applyFont="1" applyBorder="1" applyAlignment="1">
      <alignment horizontal="right" vertical="center"/>
    </xf>
    <xf numFmtId="0" fontId="23" fillId="0" borderId="56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</cellXfs>
  <cellStyles count="10">
    <cellStyle name="Comma [0]_DEMİR" xfId="1"/>
    <cellStyle name="Comma_DEMİR" xfId="2"/>
    <cellStyle name="Currency [0]_DEMİR" xfId="3"/>
    <cellStyle name="Currency_DEMİR" xfId="4"/>
    <cellStyle name="Köprü" xfId="5" builtinId="8"/>
    <cellStyle name="Normal" xfId="0" builtinId="0"/>
    <cellStyle name="Normal_HAKEDİŞ ÖRNEK" xfId="6"/>
    <cellStyle name="ParaBirimi" xfId="7" builtinId="4"/>
    <cellStyle name="Virgül" xfId="8" builtinId="3"/>
    <cellStyle name="Virgül [0]_6NORKOLN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1057275</xdr:colOff>
      <xdr:row>6</xdr:row>
      <xdr:rowOff>180975</xdr:rowOff>
    </xdr:from>
    <xdr:to>
      <xdr:col>5</xdr:col>
      <xdr:colOff>628650</xdr:colOff>
      <xdr:row>9</xdr:row>
      <xdr:rowOff>85725</xdr:rowOff>
    </xdr:to>
    <xdr:pic>
      <xdr:nvPicPr>
        <xdr:cNvPr id="1043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1543050"/>
          <a:ext cx="16859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theme="6" tint="0.39997558519241921"/>
  </sheetPr>
  <dimension ref="B1:G46"/>
  <sheetViews>
    <sheetView showGridLines="0" tabSelected="1" zoomScaleNormal="100" zoomScaleSheetLayoutView="110" workbookViewId="0">
      <selection activeCell="I8" sqref="I8"/>
    </sheetView>
  </sheetViews>
  <sheetFormatPr defaultRowHeight="15.75" x14ac:dyDescent="0.25"/>
  <cols>
    <col min="1" max="1" width="1.5" style="2" customWidth="1"/>
    <col min="2" max="2" width="3.75" style="2" customWidth="1"/>
    <col min="3" max="3" width="14.375" style="2" customWidth="1"/>
    <col min="4" max="4" width="27" style="2" customWidth="1"/>
    <col min="5" max="5" width="0.75" style="2" customWidth="1"/>
    <col min="6" max="6" width="17.375" style="2" customWidth="1"/>
    <col min="7" max="7" width="21.75" style="2" customWidth="1"/>
    <col min="8" max="8" width="2.875" style="2" customWidth="1"/>
    <col min="9" max="9" width="8.25" style="2" customWidth="1"/>
    <col min="10" max="16384" width="9" style="2"/>
  </cols>
  <sheetData>
    <row r="1" spans="2:7" ht="16.5" thickBot="1" x14ac:dyDescent="0.3">
      <c r="B1" s="1"/>
      <c r="C1" s="1"/>
      <c r="D1" s="1"/>
      <c r="E1" s="1"/>
      <c r="F1" s="1"/>
      <c r="G1" s="1"/>
    </row>
    <row r="2" spans="2:7" ht="18.75" x14ac:dyDescent="0.25">
      <c r="B2" s="3"/>
      <c r="C2" s="4"/>
      <c r="D2" s="4"/>
      <c r="E2" s="4"/>
      <c r="F2" s="4"/>
      <c r="G2" s="5"/>
    </row>
    <row r="3" spans="2:7" ht="18.75" x14ac:dyDescent="0.25">
      <c r="B3" s="6"/>
      <c r="C3" s="7"/>
      <c r="D3" s="7"/>
      <c r="E3" s="7"/>
      <c r="F3" s="7"/>
      <c r="G3" s="8"/>
    </row>
    <row r="4" spans="2:7" ht="18.75" x14ac:dyDescent="0.25">
      <c r="B4" s="6"/>
      <c r="C4" s="7"/>
      <c r="D4" s="7"/>
      <c r="E4" s="7"/>
      <c r="F4" s="7"/>
      <c r="G4" s="8"/>
    </row>
    <row r="5" spans="2:7" ht="18.75" x14ac:dyDescent="0.25">
      <c r="B5" s="6"/>
      <c r="C5" s="7"/>
      <c r="D5" s="7"/>
      <c r="E5" s="7"/>
      <c r="F5" s="7"/>
      <c r="G5" s="8"/>
    </row>
    <row r="6" spans="2:7" x14ac:dyDescent="0.25">
      <c r="B6" s="9"/>
      <c r="C6" s="7"/>
      <c r="D6" s="7"/>
      <c r="E6" s="7"/>
      <c r="F6" s="7"/>
      <c r="G6" s="8"/>
    </row>
    <row r="7" spans="2:7" x14ac:dyDescent="0.25">
      <c r="B7" s="9"/>
      <c r="C7" s="7"/>
      <c r="D7" s="7"/>
      <c r="E7" s="7"/>
      <c r="F7" s="7"/>
      <c r="G7" s="8"/>
    </row>
    <row r="8" spans="2:7" x14ac:dyDescent="0.25">
      <c r="B8" s="471"/>
      <c r="C8" s="472"/>
      <c r="D8" s="472"/>
      <c r="E8" s="472"/>
      <c r="F8" s="472"/>
      <c r="G8" s="473"/>
    </row>
    <row r="9" spans="2:7" x14ac:dyDescent="0.25">
      <c r="B9" s="471"/>
      <c r="C9" s="472"/>
      <c r="D9" s="472"/>
      <c r="E9" s="472"/>
      <c r="F9" s="472"/>
      <c r="G9" s="473"/>
    </row>
    <row r="10" spans="2:7" ht="19.5" customHeight="1" x14ac:dyDescent="0.25">
      <c r="B10" s="10"/>
      <c r="C10" s="11"/>
      <c r="D10" s="477"/>
      <c r="E10" s="472"/>
      <c r="F10" s="472"/>
      <c r="G10" s="12"/>
    </row>
    <row r="11" spans="2:7" ht="24.75" customHeight="1" x14ac:dyDescent="0.25">
      <c r="B11" s="471" t="s">
        <v>103</v>
      </c>
      <c r="C11" s="472"/>
      <c r="D11" s="472"/>
      <c r="E11" s="472"/>
      <c r="F11" s="472"/>
      <c r="G11" s="473"/>
    </row>
    <row r="12" spans="2:7" x14ac:dyDescent="0.25">
      <c r="B12" s="13"/>
      <c r="C12" s="14"/>
      <c r="D12" s="14"/>
      <c r="E12" s="14"/>
      <c r="F12" s="14"/>
      <c r="G12" s="15"/>
    </row>
    <row r="13" spans="2:7" x14ac:dyDescent="0.25">
      <c r="B13" s="471"/>
      <c r="C13" s="472"/>
      <c r="D13" s="472"/>
      <c r="E13" s="472"/>
      <c r="F13" s="472"/>
      <c r="G13" s="473"/>
    </row>
    <row r="14" spans="2:7" x14ac:dyDescent="0.25">
      <c r="B14" s="471"/>
      <c r="C14" s="472"/>
      <c r="D14" s="472"/>
      <c r="E14" s="472"/>
      <c r="F14" s="472"/>
      <c r="G14" s="473"/>
    </row>
    <row r="15" spans="2:7" x14ac:dyDescent="0.25">
      <c r="B15" s="474"/>
      <c r="C15" s="475"/>
      <c r="D15" s="475"/>
      <c r="E15" s="475"/>
      <c r="F15" s="475"/>
      <c r="G15" s="476"/>
    </row>
    <row r="16" spans="2:7" x14ac:dyDescent="0.25">
      <c r="B16" s="16"/>
      <c r="C16" s="17"/>
      <c r="D16" s="17"/>
      <c r="E16" s="17"/>
      <c r="F16" s="17"/>
      <c r="G16" s="18"/>
    </row>
    <row r="17" spans="2:7" x14ac:dyDescent="0.25">
      <c r="B17" s="16"/>
      <c r="C17" s="17"/>
      <c r="D17" s="17"/>
      <c r="E17" s="17"/>
      <c r="F17" s="17"/>
      <c r="G17" s="18"/>
    </row>
    <row r="18" spans="2:7" ht="22.5" customHeight="1" x14ac:dyDescent="0.25">
      <c r="B18" s="9"/>
      <c r="C18" s="19" t="s">
        <v>895</v>
      </c>
      <c r="D18" s="19"/>
      <c r="E18" s="19" t="s">
        <v>0</v>
      </c>
      <c r="F18" s="20" t="s">
        <v>237</v>
      </c>
      <c r="G18" s="8"/>
    </row>
    <row r="19" spans="2:7" ht="22.5" customHeight="1" x14ac:dyDescent="0.25">
      <c r="B19" s="9"/>
      <c r="C19" s="19" t="s">
        <v>66</v>
      </c>
      <c r="D19" s="19"/>
      <c r="E19" s="19" t="s">
        <v>0</v>
      </c>
      <c r="F19" s="21" t="str">
        <f>+Özet!F6</f>
        <v>HAFZULLAH İNŞ. MİM. BİLİŞ. TİC. LTD. ŞTİ. LTD.ŞTİ.</v>
      </c>
      <c r="G19" s="8"/>
    </row>
    <row r="20" spans="2:7" ht="22.5" customHeight="1" x14ac:dyDescent="0.25">
      <c r="B20" s="9"/>
      <c r="C20" s="19" t="s">
        <v>47</v>
      </c>
      <c r="D20" s="19"/>
      <c r="E20" s="19" t="s">
        <v>0</v>
      </c>
      <c r="F20" s="21" t="s">
        <v>132</v>
      </c>
      <c r="G20" s="8"/>
    </row>
    <row r="21" spans="2:7" ht="22.5" customHeight="1" x14ac:dyDescent="0.25">
      <c r="B21" s="9"/>
      <c r="C21" s="19" t="s">
        <v>24</v>
      </c>
      <c r="D21" s="19"/>
      <c r="E21" s="19" t="s">
        <v>0</v>
      </c>
      <c r="F21" s="22">
        <v>39370</v>
      </c>
      <c r="G21" s="8"/>
    </row>
    <row r="22" spans="2:7" ht="22.5" customHeight="1" x14ac:dyDescent="0.25">
      <c r="B22" s="9"/>
      <c r="C22" s="19" t="s">
        <v>25</v>
      </c>
      <c r="D22" s="19"/>
      <c r="E22" s="19" t="s">
        <v>0</v>
      </c>
      <c r="F22" s="22"/>
      <c r="G22" s="8"/>
    </row>
    <row r="23" spans="2:7" ht="22.5" customHeight="1" x14ac:dyDescent="0.25">
      <c r="B23" s="9"/>
      <c r="C23" s="19" t="s">
        <v>26</v>
      </c>
      <c r="D23" s="19"/>
      <c r="E23" s="19" t="s">
        <v>0</v>
      </c>
      <c r="F23" s="20">
        <v>2007</v>
      </c>
      <c r="G23" s="8"/>
    </row>
    <row r="24" spans="2:7" ht="22.5" customHeight="1" x14ac:dyDescent="0.25">
      <c r="B24" s="9"/>
      <c r="C24" s="19" t="s">
        <v>27</v>
      </c>
      <c r="D24" s="19"/>
      <c r="E24" s="19" t="s">
        <v>0</v>
      </c>
      <c r="F24" s="23"/>
      <c r="G24" s="8"/>
    </row>
    <row r="25" spans="2:7" ht="22.5" customHeight="1" x14ac:dyDescent="0.25">
      <c r="B25" s="9"/>
      <c r="C25" s="19" t="s">
        <v>28</v>
      </c>
      <c r="D25" s="19"/>
      <c r="E25" s="19" t="s">
        <v>0</v>
      </c>
      <c r="F25" s="23"/>
      <c r="G25" s="8"/>
    </row>
    <row r="26" spans="2:7" ht="22.5" customHeight="1" x14ac:dyDescent="0.25">
      <c r="B26" s="9"/>
      <c r="C26" s="19" t="s">
        <v>45</v>
      </c>
      <c r="D26" s="19"/>
      <c r="E26" s="19" t="s">
        <v>0</v>
      </c>
      <c r="F26" s="23"/>
      <c r="G26" s="8"/>
    </row>
    <row r="27" spans="2:7" ht="22.5" customHeight="1" x14ac:dyDescent="0.25">
      <c r="B27" s="9"/>
      <c r="C27" s="19" t="s">
        <v>29</v>
      </c>
      <c r="D27" s="19"/>
      <c r="E27" s="19" t="s">
        <v>0</v>
      </c>
      <c r="F27" s="22"/>
      <c r="G27" s="8"/>
    </row>
    <row r="28" spans="2:7" ht="22.5" customHeight="1" x14ac:dyDescent="0.25">
      <c r="B28" s="9"/>
      <c r="C28" s="19" t="s">
        <v>30</v>
      </c>
      <c r="D28" s="19"/>
      <c r="E28" s="19" t="s">
        <v>0</v>
      </c>
      <c r="F28" s="22"/>
      <c r="G28" s="8"/>
    </row>
    <row r="29" spans="2:7" ht="22.5" customHeight="1" x14ac:dyDescent="0.25">
      <c r="B29" s="9"/>
      <c r="C29" s="19" t="s">
        <v>31</v>
      </c>
      <c r="D29" s="19"/>
      <c r="E29" s="19" t="s">
        <v>0</v>
      </c>
      <c r="F29" s="22"/>
      <c r="G29" s="8"/>
    </row>
    <row r="30" spans="2:7" ht="22.5" customHeight="1" x14ac:dyDescent="0.25">
      <c r="B30" s="9"/>
      <c r="C30" s="19" t="s">
        <v>32</v>
      </c>
      <c r="D30" s="19"/>
      <c r="E30" s="19" t="s">
        <v>0</v>
      </c>
      <c r="F30" s="20"/>
      <c r="G30" s="8"/>
    </row>
    <row r="31" spans="2:7" ht="22.5" customHeight="1" x14ac:dyDescent="0.25">
      <c r="B31" s="9"/>
      <c r="C31" s="19" t="s">
        <v>33</v>
      </c>
      <c r="D31" s="19"/>
      <c r="E31" s="19" t="s">
        <v>0</v>
      </c>
      <c r="F31" s="22"/>
      <c r="G31" s="8"/>
    </row>
    <row r="32" spans="2:7" ht="21.75" customHeight="1" x14ac:dyDescent="0.25">
      <c r="B32" s="9"/>
      <c r="C32" s="24"/>
      <c r="D32" s="7"/>
      <c r="E32" s="7"/>
      <c r="F32" s="25"/>
      <c r="G32" s="8"/>
    </row>
    <row r="33" spans="2:7" ht="21.75" customHeight="1" x14ac:dyDescent="0.25">
      <c r="B33" s="26"/>
      <c r="C33" s="27" t="s">
        <v>19</v>
      </c>
      <c r="D33" s="28" t="s">
        <v>20</v>
      </c>
      <c r="E33" s="29"/>
      <c r="F33" s="30" t="s">
        <v>41</v>
      </c>
      <c r="G33" s="31" t="s">
        <v>21</v>
      </c>
    </row>
    <row r="34" spans="2:7" ht="15" customHeight="1" x14ac:dyDescent="0.25">
      <c r="B34" s="32"/>
      <c r="C34" s="33"/>
      <c r="D34" s="28"/>
      <c r="E34" s="29"/>
      <c r="F34" s="34"/>
      <c r="G34" s="35"/>
    </row>
    <row r="35" spans="2:7" ht="15" customHeight="1" x14ac:dyDescent="0.25">
      <c r="B35" s="32"/>
      <c r="C35" s="33"/>
      <c r="D35" s="28"/>
      <c r="E35" s="29"/>
      <c r="F35" s="34"/>
      <c r="G35" s="35"/>
    </row>
    <row r="36" spans="2:7" ht="15" customHeight="1" x14ac:dyDescent="0.25">
      <c r="B36" s="32"/>
      <c r="C36" s="33"/>
      <c r="D36" s="28"/>
      <c r="E36" s="29"/>
      <c r="F36" s="34"/>
      <c r="G36" s="35"/>
    </row>
    <row r="37" spans="2:7" ht="15" customHeight="1" x14ac:dyDescent="0.25">
      <c r="B37" s="32"/>
      <c r="C37" s="36"/>
      <c r="D37" s="37"/>
      <c r="E37" s="37"/>
      <c r="F37" s="38"/>
      <c r="G37" s="39"/>
    </row>
    <row r="38" spans="2:7" ht="21.75" customHeight="1" x14ac:dyDescent="0.25">
      <c r="B38" s="32"/>
      <c r="C38" s="40" t="s">
        <v>42</v>
      </c>
      <c r="D38" s="41"/>
      <c r="E38" s="42"/>
      <c r="F38" s="43" t="s">
        <v>22</v>
      </c>
      <c r="G38" s="31" t="s">
        <v>23</v>
      </c>
    </row>
    <row r="39" spans="2:7" ht="15" customHeight="1" x14ac:dyDescent="0.25">
      <c r="B39" s="32"/>
      <c r="C39" s="44"/>
      <c r="D39" s="45"/>
      <c r="E39" s="42"/>
      <c r="F39" s="46"/>
      <c r="G39" s="47"/>
    </row>
    <row r="40" spans="2:7" ht="15" customHeight="1" x14ac:dyDescent="0.25">
      <c r="B40" s="32"/>
      <c r="C40" s="44"/>
      <c r="D40" s="45"/>
      <c r="E40" s="42"/>
      <c r="F40" s="46"/>
      <c r="G40" s="47"/>
    </row>
    <row r="41" spans="2:7" ht="15" customHeight="1" x14ac:dyDescent="0.25">
      <c r="B41" s="32"/>
      <c r="C41" s="44"/>
      <c r="D41" s="45"/>
      <c r="E41" s="42"/>
      <c r="F41" s="48"/>
      <c r="G41" s="49"/>
    </row>
    <row r="42" spans="2:7" ht="21.75" customHeight="1" thickBot="1" x14ac:dyDescent="0.3">
      <c r="B42" s="50"/>
      <c r="C42" s="51"/>
      <c r="D42" s="51"/>
      <c r="E42" s="51"/>
      <c r="F42" s="51"/>
      <c r="G42" s="52"/>
    </row>
    <row r="43" spans="2:7" ht="21.75" customHeight="1" x14ac:dyDescent="0.25">
      <c r="B43" s="53"/>
      <c r="C43" s="53"/>
      <c r="D43" s="53"/>
      <c r="E43" s="53"/>
      <c r="F43" s="53"/>
      <c r="G43" s="53"/>
    </row>
    <row r="44" spans="2:7" ht="21.75" customHeight="1" x14ac:dyDescent="0.25">
      <c r="B44" s="53"/>
      <c r="C44" s="53"/>
      <c r="D44" s="53"/>
      <c r="E44" s="53"/>
      <c r="F44" s="53"/>
      <c r="G44" s="53"/>
    </row>
    <row r="45" spans="2:7" ht="21.75" customHeight="1" x14ac:dyDescent="0.25">
      <c r="B45" s="53"/>
      <c r="C45" s="53"/>
      <c r="D45" s="53"/>
      <c r="E45" s="53"/>
      <c r="F45" s="53"/>
      <c r="G45" s="53"/>
    </row>
    <row r="46" spans="2:7" ht="21.75" customHeight="1" x14ac:dyDescent="0.25">
      <c r="B46" s="53"/>
      <c r="C46" s="53"/>
      <c r="D46" s="53"/>
      <c r="E46" s="53"/>
      <c r="F46" s="53"/>
      <c r="G46" s="53"/>
    </row>
  </sheetData>
  <mergeCells count="7">
    <mergeCell ref="B14:G14"/>
    <mergeCell ref="B15:G15"/>
    <mergeCell ref="B8:G8"/>
    <mergeCell ref="D10:F10"/>
    <mergeCell ref="B11:G11"/>
    <mergeCell ref="B13:G13"/>
    <mergeCell ref="B9:G9"/>
  </mergeCells>
  <phoneticPr fontId="0" type="noConversion"/>
  <pageMargins left="0.66" right="0.35433070866141736" top="0.39370078740157483" bottom="0.65" header="0.31496062992125984" footer="0.55000000000000004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theme="6" tint="0.39997558519241921"/>
  </sheetPr>
  <dimension ref="A1:L117"/>
  <sheetViews>
    <sheetView showGridLines="0" showZeros="0" zoomScaleNormal="100" zoomScaleSheetLayoutView="110" workbookViewId="0">
      <selection activeCell="I8" sqref="I8"/>
    </sheetView>
  </sheetViews>
  <sheetFormatPr defaultColWidth="8.75" defaultRowHeight="12.75" x14ac:dyDescent="0.2"/>
  <cols>
    <col min="1" max="1" width="1.375" style="355" customWidth="1"/>
    <col min="2" max="2" width="3.75" style="355" customWidth="1"/>
    <col min="3" max="3" width="21.75" style="355" customWidth="1"/>
    <col min="4" max="4" width="0.75" style="355" customWidth="1"/>
    <col min="5" max="5" width="15.625" style="355" customWidth="1"/>
    <col min="6" max="6" width="15.125" style="355" customWidth="1"/>
    <col min="7" max="7" width="18.5" style="355" customWidth="1"/>
    <col min="8" max="8" width="13.5" style="355" hidden="1" customWidth="1"/>
    <col min="9" max="9" width="16.125" style="355" customWidth="1"/>
    <col min="10" max="10" width="7.75" style="355" customWidth="1"/>
    <col min="11" max="16384" width="8.75" style="355"/>
  </cols>
  <sheetData>
    <row r="1" spans="1:12" ht="16.5" customHeight="1" x14ac:dyDescent="0.2">
      <c r="A1" s="145"/>
      <c r="B1" s="145"/>
      <c r="C1" s="128"/>
      <c r="D1" s="128"/>
      <c r="E1" s="128"/>
      <c r="F1" s="128"/>
      <c r="G1" s="354"/>
      <c r="H1" s="354"/>
      <c r="I1" s="128"/>
    </row>
    <row r="2" spans="1:12" ht="4.1500000000000004" customHeight="1" thickBot="1" x14ac:dyDescent="0.25">
      <c r="A2" s="145"/>
      <c r="B2" s="145"/>
      <c r="C2" s="127"/>
      <c r="D2" s="127"/>
      <c r="E2" s="127"/>
      <c r="F2" s="127"/>
      <c r="G2" s="127"/>
      <c r="H2" s="127"/>
      <c r="I2" s="127"/>
      <c r="J2" s="356"/>
      <c r="K2" s="356"/>
      <c r="L2" s="356"/>
    </row>
    <row r="3" spans="1:12" ht="15.95" customHeight="1" x14ac:dyDescent="0.2">
      <c r="A3" s="145"/>
      <c r="B3" s="357" t="s">
        <v>48</v>
      </c>
      <c r="C3" s="358"/>
      <c r="D3" s="98" t="s">
        <v>0</v>
      </c>
      <c r="E3" s="359" t="str">
        <f>Kapak!F20</f>
        <v>TD-TK-07.004</v>
      </c>
      <c r="F3" s="360"/>
      <c r="G3" s="360"/>
      <c r="H3" s="358"/>
      <c r="I3" s="361"/>
    </row>
    <row r="4" spans="1:12" ht="15.95" customHeight="1" x14ac:dyDescent="0.2">
      <c r="A4" s="145"/>
      <c r="B4" s="362" t="s">
        <v>40</v>
      </c>
      <c r="C4" s="127"/>
      <c r="D4" s="128" t="s">
        <v>0</v>
      </c>
      <c r="E4" s="363" t="str">
        <f>Kapak!F19</f>
        <v>HAFZULLAH İNŞ. MİM. BİLİŞ. TİC. LTD. ŞTİ. LTD.ŞTİ.</v>
      </c>
      <c r="F4" s="364"/>
      <c r="G4" s="364"/>
      <c r="H4" s="365"/>
      <c r="I4" s="366"/>
    </row>
    <row r="5" spans="1:12" ht="15.95" customHeight="1" x14ac:dyDescent="0.2">
      <c r="A5" s="145"/>
      <c r="B5" s="362" t="s">
        <v>37</v>
      </c>
      <c r="C5" s="127"/>
      <c r="D5" s="128" t="s">
        <v>0</v>
      </c>
      <c r="E5" s="367" t="str">
        <f>Kapak!F18</f>
        <v>İŞ MERKEZİ KABA İŞLER KEŞİF</v>
      </c>
      <c r="F5" s="77"/>
      <c r="G5" s="365"/>
      <c r="H5" s="367"/>
      <c r="I5" s="366"/>
    </row>
    <row r="6" spans="1:12" ht="15.95" customHeight="1" thickBot="1" x14ac:dyDescent="0.25">
      <c r="A6" s="145"/>
      <c r="B6" s="368" t="s">
        <v>24</v>
      </c>
      <c r="C6" s="369"/>
      <c r="D6" s="370" t="s">
        <v>0</v>
      </c>
      <c r="E6" s="371">
        <f>Kapak!F21</f>
        <v>39370</v>
      </c>
      <c r="F6" s="372"/>
      <c r="G6" s="372"/>
      <c r="H6" s="373"/>
      <c r="I6" s="374"/>
    </row>
    <row r="7" spans="1:12" ht="9" customHeight="1" x14ac:dyDescent="0.2">
      <c r="A7" s="145"/>
      <c r="B7" s="145"/>
      <c r="C7" s="128"/>
      <c r="D7" s="128"/>
      <c r="E7" s="128"/>
      <c r="F7" s="128"/>
      <c r="G7" s="375"/>
      <c r="H7" s="376"/>
      <c r="I7" s="127"/>
    </row>
    <row r="8" spans="1:12" ht="24" customHeight="1" x14ac:dyDescent="0.2">
      <c r="A8" s="145"/>
      <c r="B8" s="377" t="s">
        <v>3</v>
      </c>
      <c r="C8" s="378" t="s">
        <v>898</v>
      </c>
      <c r="D8" s="379"/>
      <c r="E8" s="380"/>
      <c r="F8" s="381"/>
      <c r="G8" s="382"/>
      <c r="H8" s="383"/>
      <c r="I8" s="384">
        <f>Özet!N79</f>
        <v>0</v>
      </c>
    </row>
    <row r="9" spans="1:12" ht="24" customHeight="1" x14ac:dyDescent="0.2">
      <c r="A9" s="145"/>
      <c r="B9" s="385" t="s">
        <v>4</v>
      </c>
      <c r="C9" s="378" t="s">
        <v>89</v>
      </c>
      <c r="D9" s="379"/>
      <c r="E9" s="380"/>
      <c r="F9" s="381"/>
      <c r="G9" s="382"/>
      <c r="H9" s="383"/>
      <c r="I9" s="384"/>
    </row>
    <row r="10" spans="1:12" ht="24" customHeight="1" x14ac:dyDescent="0.2">
      <c r="A10" s="145"/>
      <c r="B10" s="385" t="s">
        <v>5</v>
      </c>
      <c r="C10" s="386" t="s">
        <v>34</v>
      </c>
      <c r="D10" s="387"/>
      <c r="E10" s="388"/>
      <c r="F10" s="389"/>
      <c r="G10" s="382"/>
      <c r="H10" s="383"/>
      <c r="I10" s="390"/>
    </row>
    <row r="11" spans="1:12" ht="30" customHeight="1" x14ac:dyDescent="0.2">
      <c r="A11" s="145"/>
      <c r="B11" s="385" t="s">
        <v>6</v>
      </c>
      <c r="C11" s="391" t="s">
        <v>899</v>
      </c>
      <c r="D11" s="392"/>
      <c r="E11" s="393"/>
      <c r="F11" s="394"/>
      <c r="G11" s="395"/>
      <c r="H11" s="383"/>
      <c r="I11" s="384">
        <f>I8+I9</f>
        <v>0</v>
      </c>
    </row>
    <row r="12" spans="1:12" ht="24" customHeight="1" x14ac:dyDescent="0.2">
      <c r="A12" s="145"/>
      <c r="B12" s="385" t="s">
        <v>14</v>
      </c>
      <c r="C12" s="378" t="s">
        <v>88</v>
      </c>
      <c r="D12" s="379"/>
      <c r="E12" s="393"/>
      <c r="F12" s="394"/>
      <c r="G12" s="395"/>
      <c r="H12" s="383"/>
      <c r="I12" s="396">
        <f>+Özet!K40</f>
        <v>0</v>
      </c>
    </row>
    <row r="13" spans="1:12" ht="9" customHeight="1" x14ac:dyDescent="0.2">
      <c r="A13" s="145"/>
      <c r="B13" s="397"/>
      <c r="C13" s="378"/>
      <c r="D13" s="378"/>
      <c r="E13" s="394"/>
      <c r="F13" s="394"/>
      <c r="G13" s="381"/>
      <c r="H13" s="398"/>
      <c r="I13" s="399"/>
    </row>
    <row r="14" spans="1:12" ht="30" customHeight="1" x14ac:dyDescent="0.2">
      <c r="A14" s="145"/>
      <c r="B14" s="400" t="s">
        <v>7</v>
      </c>
      <c r="C14" s="401" t="s">
        <v>87</v>
      </c>
      <c r="D14" s="402"/>
      <c r="E14" s="403"/>
      <c r="F14" s="403"/>
      <c r="G14" s="404"/>
      <c r="H14" s="405"/>
      <c r="I14" s="470">
        <f>I11-I12</f>
        <v>0</v>
      </c>
    </row>
    <row r="15" spans="1:12" s="356" customFormat="1" ht="9" customHeight="1" x14ac:dyDescent="0.2">
      <c r="A15" s="127"/>
      <c r="B15" s="381"/>
      <c r="C15" s="381"/>
      <c r="D15" s="381"/>
      <c r="E15" s="381"/>
      <c r="F15" s="381"/>
      <c r="G15" s="407"/>
      <c r="H15" s="407"/>
      <c r="I15" s="408"/>
    </row>
    <row r="16" spans="1:12" ht="24" customHeight="1" x14ac:dyDescent="0.2">
      <c r="A16" s="145"/>
      <c r="B16" s="385" t="s">
        <v>15</v>
      </c>
      <c r="C16" s="378" t="s">
        <v>900</v>
      </c>
      <c r="D16" s="378"/>
      <c r="E16" s="394"/>
      <c r="F16" s="394"/>
      <c r="G16" s="409"/>
      <c r="H16" s="410"/>
      <c r="I16" s="384">
        <f>+I14*0.18</f>
        <v>0</v>
      </c>
    </row>
    <row r="17" spans="1:9" ht="9" customHeight="1" x14ac:dyDescent="0.2">
      <c r="A17" s="145"/>
      <c r="B17" s="397"/>
      <c r="C17" s="378"/>
      <c r="D17" s="378"/>
      <c r="E17" s="394"/>
      <c r="F17" s="394"/>
      <c r="G17" s="398"/>
      <c r="H17" s="398"/>
      <c r="I17" s="399"/>
    </row>
    <row r="18" spans="1:9" ht="30" customHeight="1" x14ac:dyDescent="0.2">
      <c r="A18" s="145"/>
      <c r="B18" s="400" t="s">
        <v>16</v>
      </c>
      <c r="C18" s="401" t="s">
        <v>86</v>
      </c>
      <c r="D18" s="402"/>
      <c r="E18" s="403"/>
      <c r="F18" s="403"/>
      <c r="G18" s="404"/>
      <c r="H18" s="405"/>
      <c r="I18" s="470">
        <f>+I16+I14</f>
        <v>0</v>
      </c>
    </row>
    <row r="19" spans="1:9" ht="21" customHeight="1" x14ac:dyDescent="0.2">
      <c r="A19" s="145"/>
      <c r="B19" s="411"/>
      <c r="C19" s="402"/>
      <c r="D19" s="412"/>
      <c r="E19" s="403"/>
      <c r="F19" s="403"/>
      <c r="G19" s="389"/>
      <c r="H19" s="413"/>
      <c r="I19" s="414"/>
    </row>
    <row r="20" spans="1:9" ht="16.5" customHeight="1" x14ac:dyDescent="0.2">
      <c r="A20" s="145"/>
      <c r="B20" s="415"/>
      <c r="C20" s="416" t="s">
        <v>11</v>
      </c>
      <c r="D20" s="417"/>
      <c r="E20" s="418" t="s">
        <v>9</v>
      </c>
      <c r="F20" s="418" t="s">
        <v>10</v>
      </c>
      <c r="G20" s="418" t="s">
        <v>43</v>
      </c>
      <c r="H20" s="405"/>
      <c r="I20" s="419"/>
    </row>
    <row r="21" spans="1:9" ht="32.25" customHeight="1" x14ac:dyDescent="0.2">
      <c r="A21" s="145"/>
      <c r="B21" s="415"/>
      <c r="C21" s="420" t="s">
        <v>83</v>
      </c>
      <c r="D21" s="421"/>
      <c r="E21" s="422"/>
      <c r="F21" s="423"/>
      <c r="G21" s="390"/>
      <c r="H21" s="383" t="s">
        <v>1</v>
      </c>
      <c r="I21" s="424"/>
    </row>
    <row r="22" spans="1:9" ht="18" customHeight="1" x14ac:dyDescent="0.2">
      <c r="A22" s="145"/>
      <c r="B22" s="415"/>
      <c r="C22" s="425" t="s">
        <v>72</v>
      </c>
      <c r="D22" s="426"/>
      <c r="E22" s="427"/>
      <c r="F22" s="427"/>
      <c r="G22" s="428"/>
      <c r="H22" s="383" t="s">
        <v>1</v>
      </c>
      <c r="I22" s="424"/>
    </row>
    <row r="23" spans="1:9" ht="18" customHeight="1" x14ac:dyDescent="0.2">
      <c r="A23" s="145"/>
      <c r="B23" s="415"/>
      <c r="C23" s="425" t="s">
        <v>18</v>
      </c>
      <c r="D23" s="426"/>
      <c r="E23" s="423"/>
      <c r="F23" s="423"/>
      <c r="G23" s="428"/>
      <c r="H23" s="383"/>
      <c r="I23" s="424"/>
    </row>
    <row r="24" spans="1:9" ht="18" customHeight="1" x14ac:dyDescent="0.2">
      <c r="A24" s="145"/>
      <c r="B24" s="415"/>
      <c r="C24" s="425" t="s">
        <v>70</v>
      </c>
      <c r="D24" s="421"/>
      <c r="E24" s="423"/>
      <c r="F24" s="429"/>
      <c r="G24" s="428"/>
      <c r="H24" s="383" t="s">
        <v>1</v>
      </c>
      <c r="I24" s="424"/>
    </row>
    <row r="25" spans="1:9" ht="18" customHeight="1" x14ac:dyDescent="0.2">
      <c r="A25" s="145"/>
      <c r="B25" s="415"/>
      <c r="C25" s="430" t="s">
        <v>95</v>
      </c>
      <c r="D25" s="431"/>
      <c r="E25" s="432"/>
      <c r="F25" s="432"/>
      <c r="G25" s="428"/>
      <c r="H25" s="383" t="s">
        <v>1</v>
      </c>
      <c r="I25" s="424"/>
    </row>
    <row r="26" spans="1:9" ht="18" customHeight="1" x14ac:dyDescent="0.2">
      <c r="A26" s="145"/>
      <c r="B26" s="415"/>
      <c r="C26" s="430" t="s">
        <v>12</v>
      </c>
      <c r="D26" s="433"/>
      <c r="E26" s="434"/>
      <c r="F26" s="432"/>
      <c r="G26" s="428"/>
      <c r="H26" s="383"/>
      <c r="I26" s="435"/>
    </row>
    <row r="27" spans="1:9" ht="30" customHeight="1" x14ac:dyDescent="0.2">
      <c r="A27" s="145"/>
      <c r="B27" s="385" t="s">
        <v>17</v>
      </c>
      <c r="C27" s="436" t="s">
        <v>85</v>
      </c>
      <c r="D27" s="437"/>
      <c r="E27" s="403"/>
      <c r="F27" s="403"/>
      <c r="G27" s="438"/>
      <c r="H27" s="439"/>
      <c r="I27" s="406">
        <f>+G26+G25+G24+G23+G22+G21</f>
        <v>0</v>
      </c>
    </row>
    <row r="28" spans="1:9" ht="21" customHeight="1" x14ac:dyDescent="0.2">
      <c r="A28" s="145"/>
      <c r="B28" s="381"/>
      <c r="C28" s="440"/>
      <c r="D28" s="440"/>
      <c r="E28" s="441"/>
      <c r="F28" s="441"/>
      <c r="G28" s="441"/>
      <c r="H28" s="442"/>
      <c r="I28" s="443"/>
    </row>
    <row r="29" spans="1:9" ht="30" customHeight="1" x14ac:dyDescent="0.2">
      <c r="A29" s="145"/>
      <c r="B29" s="385" t="s">
        <v>8</v>
      </c>
      <c r="C29" s="436" t="s">
        <v>84</v>
      </c>
      <c r="D29" s="416"/>
      <c r="E29" s="444"/>
      <c r="F29" s="444"/>
      <c r="G29" s="445"/>
      <c r="H29" s="439"/>
      <c r="I29" s="406">
        <f>+I18-I27</f>
        <v>0</v>
      </c>
    </row>
    <row r="30" spans="1:9" ht="21" customHeight="1" x14ac:dyDescent="0.3">
      <c r="B30" s="446"/>
      <c r="C30" s="447"/>
      <c r="D30" s="448"/>
      <c r="E30" s="449"/>
      <c r="F30" s="449"/>
      <c r="G30" s="450"/>
      <c r="H30" s="451"/>
      <c r="I30" s="452"/>
    </row>
    <row r="31" spans="1:9" s="453" customFormat="1" ht="15" customHeight="1" x14ac:dyDescent="0.25">
      <c r="C31" s="454"/>
      <c r="D31" s="454"/>
      <c r="E31" s="455"/>
      <c r="F31" s="455"/>
      <c r="G31" s="456"/>
      <c r="H31" s="457"/>
      <c r="I31" s="458"/>
    </row>
    <row r="32" spans="1:9" s="459" customFormat="1" ht="34.5" customHeight="1" x14ac:dyDescent="0.25">
      <c r="C32" s="460" t="str">
        <f>+C64</f>
        <v>(YALNIZ..-YENİ TÜRK LİRASIDIR)</v>
      </c>
      <c r="D32" s="460"/>
      <c r="E32" s="460"/>
      <c r="F32" s="460"/>
      <c r="G32" s="461"/>
      <c r="H32" s="461"/>
      <c r="I32" s="462"/>
    </row>
    <row r="33" spans="2:9" ht="12" customHeight="1" x14ac:dyDescent="0.2"/>
    <row r="34" spans="2:9" ht="12" customHeight="1" x14ac:dyDescent="0.2"/>
    <row r="36" spans="2:9" s="463" customFormat="1" x14ac:dyDescent="0.2">
      <c r="B36" s="463" t="s">
        <v>77</v>
      </c>
      <c r="D36" s="463" t="s">
        <v>78</v>
      </c>
      <c r="G36" s="463" t="s">
        <v>79</v>
      </c>
      <c r="I36" s="464" t="s">
        <v>80</v>
      </c>
    </row>
    <row r="37" spans="2:9" ht="24.75" customHeight="1" x14ac:dyDescent="0.2"/>
    <row r="44" spans="2:9" x14ac:dyDescent="0.2">
      <c r="E44" s="465"/>
      <c r="F44" s="466" t="s">
        <v>81</v>
      </c>
    </row>
    <row r="48" spans="2:9" s="2" customFormat="1" ht="15.75" x14ac:dyDescent="0.25"/>
    <row r="49" spans="3:8" s="2" customFormat="1" ht="15.75" x14ac:dyDescent="0.25"/>
    <row r="50" spans="3:8" s="2" customFormat="1" ht="15.75" x14ac:dyDescent="0.25"/>
    <row r="51" spans="3:8" s="2" customFormat="1" ht="15.75" x14ac:dyDescent="0.25"/>
    <row r="52" spans="3:8" s="2" customFormat="1" ht="15.75" x14ac:dyDescent="0.25"/>
    <row r="53" spans="3:8" s="2" customFormat="1" ht="15" hidden="1" customHeight="1" x14ac:dyDescent="0.25"/>
    <row r="54" spans="3:8" s="2" customFormat="1" ht="15.75" hidden="1" x14ac:dyDescent="0.25">
      <c r="C54" s="467">
        <f>+I29</f>
        <v>0</v>
      </c>
      <c r="D54" s="78"/>
      <c r="E54" s="468" t="s">
        <v>96</v>
      </c>
      <c r="F54" s="78"/>
      <c r="G54" s="78"/>
      <c r="H54" s="78"/>
    </row>
    <row r="55" spans="3:8" s="2" customFormat="1" ht="15.75" hidden="1" x14ac:dyDescent="0.25">
      <c r="C55" s="78">
        <f>INT(C54/1000000000)</f>
        <v>0</v>
      </c>
      <c r="D55" s="78" t="str">
        <f>IF(C59=0,"",CHOOSE(C59,"","İKİ","ÜÇ","DÖRT","BEŞ","ALTI","YEDİ","SEKİZ","DOKUZ")&amp;"YÜZ")</f>
        <v/>
      </c>
      <c r="E55" s="78" t="str">
        <f>IF(D59=0,"",CHOOSE(D59,"ON","YİRMİ","OTUZ","KIRK","ELLİ","ATMIŞ","YETMİŞ","SEKSEN","DOKSAN"))</f>
        <v/>
      </c>
      <c r="F55" s="78" t="str">
        <f>IF(E59=0,"",CHOOSE(E59,"BİR","İKİ","ÜÇ","DÖRT","BEŞ","ALTI","YEDİ","SEKİZ","DOKUZ"))</f>
        <v/>
      </c>
      <c r="G55" s="78" t="s">
        <v>97</v>
      </c>
      <c r="H55" s="78"/>
    </row>
    <row r="56" spans="3:8" s="2" customFormat="1" ht="15.75" hidden="1" x14ac:dyDescent="0.25">
      <c r="C56" s="78">
        <f>INT(C54/1000000-C55*1000)</f>
        <v>0</v>
      </c>
      <c r="D56" s="78" t="str">
        <f>IF(C60=0,"",CHOOSE(C60,"","İKİ","ÜÇ","DÖRT","BEŞ","ALTI","YEDİ","SEKİZ","DOKUZ")&amp;"YÜZ")</f>
        <v/>
      </c>
      <c r="E56" s="78" t="str">
        <f>IF(D60=0,"",CHOOSE(D60,"ON","YİRMİ","OTUZ","KIRK","ELLİ","ATMIŞ","YETMİŞ","SEKSEN","DOKSAN"))</f>
        <v/>
      </c>
      <c r="F56" s="78" t="str">
        <f>IF(E60=0,"",CHOOSE(E60,"BİR","İKİ","ÜÇ","DÖRT","BEŞ","ALTI","YEDİ","SEKİZ","DOKUZ"))</f>
        <v/>
      </c>
      <c r="G56" s="78" t="str">
        <f>IF(C56&gt;0,D56&amp;E56&amp;F56&amp;"MİLYON","")</f>
        <v/>
      </c>
      <c r="H56" s="78"/>
    </row>
    <row r="57" spans="3:8" s="2" customFormat="1" ht="15.75" hidden="1" x14ac:dyDescent="0.25">
      <c r="C57" s="78">
        <f>INT((C54-C56*1000000-C55*1000000000)/1000)</f>
        <v>0</v>
      </c>
      <c r="D57" s="78" t="str">
        <f>IF(C61=0,"",CHOOSE(C61,"","İKİ","ÜÇ","DÖRT","BEŞ","ALTI","YEDİ","SEKİZ","DOKUZ")&amp;"YÜZ")</f>
        <v/>
      </c>
      <c r="E57" s="78" t="str">
        <f>IF(D61=0,"",CHOOSE(D61,"ON","YİRMİ","OTUZ","KIRK","ELLİ","ATMIŞ","YETMİŞ","SEKSEN","DOKSAN"))</f>
        <v/>
      </c>
      <c r="F57" s="78" t="str">
        <f>IF(E61=0,"",CHOOSE(E61,"BİR","İKİ","ÜÇ","DÖRT","BEŞ","ALTI","YEDİ","SEKİZ","DOKUZ"))</f>
        <v/>
      </c>
      <c r="G57" s="78" t="str">
        <f>IF(C57&gt;0,IF(AND(C6241,D61=0,E61=1),"BİN",D57&amp;E57&amp;F57&amp;"BİN"),"")</f>
        <v/>
      </c>
    </row>
    <row r="58" spans="3:8" s="2" customFormat="1" ht="15.75" hidden="1" x14ac:dyDescent="0.25">
      <c r="C58" s="78">
        <f>INT(C54-C57*1000-C56*1000000-C55*1000000000)</f>
        <v>0</v>
      </c>
      <c r="D58" s="78" t="str">
        <f>IF(C62=0,"",CHOOSE(C62,"","İKİ","ÜÇ","DÖRT","BEŞ","ALTI","YEDİ","SEKİZ","DOKUZ")&amp;"YÜZ")</f>
        <v/>
      </c>
      <c r="E58" s="78" t="str">
        <f>IF(D62=0,"",CHOOSE(D62,"ON","YİRMİ","OTUZ","KIRK","ELLİ","ATMIŞ","YETMİŞ","SEKSEN","DOKSAN"))</f>
        <v/>
      </c>
      <c r="F58" s="78" t="str">
        <f>IF(E62=0,"",CHOOSE(E62,"BİR","İKİ","ÜÇ","DÖRT","BEŞ","ALTI","YEDİ","SEKİZ","DOKUZ"))</f>
        <v/>
      </c>
      <c r="G58" s="78" t="str">
        <f>IF(C58&gt;0,D58&amp;E58&amp;F58,"")</f>
        <v/>
      </c>
    </row>
    <row r="59" spans="3:8" s="2" customFormat="1" ht="15.75" hidden="1" x14ac:dyDescent="0.25">
      <c r="C59" s="78">
        <f>INT(C55/100)</f>
        <v>0</v>
      </c>
      <c r="D59" s="78">
        <f>INT((C55-C59*100)/10)</f>
        <v>0</v>
      </c>
      <c r="E59" s="78">
        <f>C55-C59*100-D59*10</f>
        <v>0</v>
      </c>
      <c r="F59" s="78"/>
      <c r="G59" s="78"/>
    </row>
    <row r="60" spans="3:8" s="2" customFormat="1" ht="15.75" hidden="1" x14ac:dyDescent="0.25">
      <c r="C60" s="78">
        <f>INT(C56/100)</f>
        <v>0</v>
      </c>
      <c r="D60" s="78">
        <f>INT((C56-C60*100)/10)</f>
        <v>0</v>
      </c>
      <c r="E60" s="78">
        <f>C56-C60*100-D60*10</f>
        <v>0</v>
      </c>
      <c r="F60" s="78"/>
      <c r="G60" s="78"/>
    </row>
    <row r="61" spans="3:8" s="2" customFormat="1" ht="15.75" hidden="1" x14ac:dyDescent="0.25">
      <c r="C61" s="78">
        <f>INT(C57/100)</f>
        <v>0</v>
      </c>
      <c r="D61" s="78">
        <f>INT((C57-C61*100)/10)</f>
        <v>0</v>
      </c>
      <c r="E61" s="78">
        <f>C57-C61*100-D61*10</f>
        <v>0</v>
      </c>
      <c r="F61" s="78"/>
      <c r="G61" s="78"/>
    </row>
    <row r="62" spans="3:8" s="2" customFormat="1" ht="15.75" hidden="1" x14ac:dyDescent="0.25">
      <c r="C62" s="78">
        <f>INT(C58/100)</f>
        <v>0</v>
      </c>
      <c r="D62" s="78">
        <f>INT((C58-C62*100)/10)</f>
        <v>0</v>
      </c>
      <c r="E62" s="78">
        <f>C58-C62*100-D62*10</f>
        <v>0</v>
      </c>
      <c r="F62" s="78"/>
      <c r="G62" s="78"/>
    </row>
    <row r="63" spans="3:8" s="2" customFormat="1" ht="15.75" hidden="1" x14ac:dyDescent="0.25">
      <c r="C63" s="78"/>
      <c r="D63" s="78"/>
      <c r="E63" s="78"/>
      <c r="F63" s="78"/>
      <c r="G63" s="78"/>
    </row>
    <row r="64" spans="3:8" s="2" customFormat="1" ht="15.75" hidden="1" x14ac:dyDescent="0.25">
      <c r="C64" s="469" t="str">
        <f>"(YALNIZ."&amp;G55&amp;G56&amp;G57&amp;G58&amp;".-YENİ TÜRK LİRASIDIR)"</f>
        <v>(YALNIZ..-YENİ TÜRK LİRASIDIR)</v>
      </c>
    </row>
    <row r="65" s="2" customFormat="1" ht="15.75" x14ac:dyDescent="0.25"/>
    <row r="66" s="2" customFormat="1" ht="15.75" x14ac:dyDescent="0.25"/>
    <row r="67" s="2" customFormat="1" ht="15.75" x14ac:dyDescent="0.25"/>
    <row r="68" s="2" customFormat="1" ht="15.75" x14ac:dyDescent="0.25"/>
    <row r="69" s="2" customFormat="1" ht="15.75" x14ac:dyDescent="0.25"/>
    <row r="70" s="2" customFormat="1" ht="15.75" x14ac:dyDescent="0.25"/>
    <row r="71" s="2" customFormat="1" ht="15.75" x14ac:dyDescent="0.25"/>
    <row r="72" s="2" customFormat="1" ht="15.75" x14ac:dyDescent="0.25"/>
    <row r="73" s="2" customFormat="1" ht="15.75" x14ac:dyDescent="0.25"/>
    <row r="74" s="2" customFormat="1" ht="15.75" x14ac:dyDescent="0.25"/>
    <row r="75" s="2" customFormat="1" ht="15.75" x14ac:dyDescent="0.25"/>
    <row r="76" s="2" customFormat="1" ht="15.75" x14ac:dyDescent="0.25"/>
    <row r="77" s="2" customFormat="1" ht="15.75" x14ac:dyDescent="0.25"/>
    <row r="78" s="2" customFormat="1" ht="15.75" x14ac:dyDescent="0.25"/>
    <row r="79" s="2" customFormat="1" ht="15.75" x14ac:dyDescent="0.25"/>
    <row r="80" s="2" customFormat="1" ht="15.75" x14ac:dyDescent="0.25"/>
    <row r="81" s="2" customFormat="1" ht="15.75" x14ac:dyDescent="0.25"/>
    <row r="82" s="2" customFormat="1" ht="15.75" x14ac:dyDescent="0.25"/>
    <row r="83" s="2" customFormat="1" ht="15.75" x14ac:dyDescent="0.25"/>
    <row r="84" s="2" customFormat="1" ht="15.75" x14ac:dyDescent="0.25"/>
    <row r="85" s="2" customFormat="1" ht="15.75" x14ac:dyDescent="0.25"/>
    <row r="86" s="2" customFormat="1" ht="15.75" x14ac:dyDescent="0.25"/>
    <row r="87" s="2" customFormat="1" ht="15.75" x14ac:dyDescent="0.25"/>
    <row r="88" s="2" customFormat="1" ht="15.75" x14ac:dyDescent="0.25"/>
    <row r="89" s="2" customFormat="1" ht="15.75" x14ac:dyDescent="0.25"/>
    <row r="90" s="2" customFormat="1" ht="15.75" x14ac:dyDescent="0.25"/>
    <row r="91" s="2" customFormat="1" ht="15.75" x14ac:dyDescent="0.25"/>
    <row r="92" s="2" customFormat="1" ht="15.75" x14ac:dyDescent="0.25"/>
    <row r="93" s="2" customFormat="1" ht="15.75" x14ac:dyDescent="0.25"/>
    <row r="94" s="2" customFormat="1" ht="15.75" x14ac:dyDescent="0.25"/>
    <row r="95" s="2" customFormat="1" ht="15.75" x14ac:dyDescent="0.25"/>
    <row r="96" s="2" customFormat="1" ht="15.75" x14ac:dyDescent="0.25"/>
    <row r="97" s="2" customFormat="1" ht="15.75" x14ac:dyDescent="0.25"/>
    <row r="98" s="2" customFormat="1" ht="15.75" x14ac:dyDescent="0.25"/>
    <row r="99" s="2" customFormat="1" ht="15.75" x14ac:dyDescent="0.25"/>
    <row r="100" s="2" customFormat="1" ht="15.75" x14ac:dyDescent="0.25"/>
    <row r="101" s="2" customFormat="1" ht="15.75" x14ac:dyDescent="0.25"/>
    <row r="102" s="2" customFormat="1" ht="15.75" x14ac:dyDescent="0.25"/>
    <row r="103" s="2" customFormat="1" ht="15.75" x14ac:dyDescent="0.25"/>
    <row r="104" s="2" customFormat="1" ht="15.75" x14ac:dyDescent="0.25"/>
    <row r="105" s="2" customFormat="1" ht="15.75" x14ac:dyDescent="0.25"/>
    <row r="106" s="2" customFormat="1" ht="15.75" x14ac:dyDescent="0.25"/>
    <row r="107" s="2" customFormat="1" ht="15.75" x14ac:dyDescent="0.25"/>
    <row r="108" s="2" customFormat="1" ht="15.75" x14ac:dyDescent="0.25"/>
    <row r="109" s="2" customFormat="1" ht="15.75" x14ac:dyDescent="0.25"/>
    <row r="110" s="2" customFormat="1" ht="15.75" x14ac:dyDescent="0.25"/>
    <row r="111" s="2" customFormat="1" ht="15.75" x14ac:dyDescent="0.25"/>
    <row r="112" s="2" customFormat="1" ht="15.75" x14ac:dyDescent="0.25"/>
    <row r="113" s="2" customFormat="1" ht="15.75" x14ac:dyDescent="0.25"/>
    <row r="114" s="2" customFormat="1" ht="15.75" x14ac:dyDescent="0.25"/>
    <row r="115" s="2" customFormat="1" ht="15.75" x14ac:dyDescent="0.25"/>
    <row r="116" s="2" customFormat="1" ht="15.75" x14ac:dyDescent="0.25"/>
    <row r="117" s="2" customFormat="1" ht="15.75" x14ac:dyDescent="0.25"/>
  </sheetData>
  <phoneticPr fontId="0" type="noConversion"/>
  <printOptions horizontalCentered="1"/>
  <pageMargins left="0.47244094488188981" right="0.14000000000000001" top="0.28000000000000003" bottom="0.64" header="0.17" footer="0.51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theme="6" tint="0.39997558519241921"/>
  </sheetPr>
  <dimension ref="A1:O80"/>
  <sheetViews>
    <sheetView showGridLines="0" showZeros="0" zoomScaleNormal="100" zoomScaleSheetLayoutView="100" workbookViewId="0">
      <selection activeCell="I8" sqref="I8"/>
    </sheetView>
  </sheetViews>
  <sheetFormatPr defaultRowHeight="12" x14ac:dyDescent="0.2"/>
  <cols>
    <col min="1" max="1" width="6.5" style="241" customWidth="1"/>
    <col min="2" max="2" width="5.125" style="241" customWidth="1"/>
    <col min="3" max="3" width="20" style="241" customWidth="1"/>
    <col min="4" max="4" width="23.875" style="241" customWidth="1"/>
    <col min="5" max="5" width="1.5" style="241" customWidth="1"/>
    <col min="6" max="6" width="6" style="241" customWidth="1"/>
    <col min="7" max="7" width="14.625" style="353" customWidth="1"/>
    <col min="8" max="8" width="14.625" style="290" customWidth="1"/>
    <col min="9" max="10" width="10.625" style="241" customWidth="1"/>
    <col min="11" max="13" width="15.625" style="241" customWidth="1"/>
    <col min="14" max="14" width="14.25" style="241" customWidth="1"/>
    <col min="15" max="16384" width="9" style="241"/>
  </cols>
  <sheetData>
    <row r="1" spans="1:15" ht="15.75" thickBot="1" x14ac:dyDescent="0.3">
      <c r="A1" s="236"/>
      <c r="B1" s="237"/>
      <c r="C1" s="236"/>
      <c r="D1" s="236"/>
      <c r="E1" s="236"/>
      <c r="F1" s="236"/>
      <c r="G1" s="238"/>
      <c r="H1" s="239"/>
      <c r="I1" s="240"/>
      <c r="J1" s="236"/>
      <c r="K1" s="236"/>
      <c r="L1" s="236"/>
      <c r="M1" s="236"/>
      <c r="N1" s="236"/>
    </row>
    <row r="2" spans="1:15" ht="11.25" customHeight="1" thickTop="1" x14ac:dyDescent="0.25">
      <c r="A2" s="236"/>
      <c r="B2" s="242"/>
      <c r="C2" s="243"/>
      <c r="D2" s="243"/>
      <c r="E2" s="243"/>
      <c r="F2" s="243"/>
      <c r="G2" s="244"/>
      <c r="H2" s="245"/>
      <c r="I2" s="243"/>
      <c r="J2" s="243"/>
      <c r="K2" s="243"/>
      <c r="L2" s="243"/>
      <c r="M2" s="243"/>
      <c r="N2" s="246"/>
    </row>
    <row r="3" spans="1:15" ht="15" x14ac:dyDescent="0.25">
      <c r="A3" s="236"/>
      <c r="B3" s="247"/>
      <c r="C3" s="21"/>
      <c r="D3" s="21"/>
      <c r="E3" s="21"/>
      <c r="F3" s="21"/>
      <c r="G3" s="248"/>
      <c r="H3" s="209" t="s">
        <v>35</v>
      </c>
      <c r="I3" s="21"/>
      <c r="J3" s="21"/>
      <c r="K3" s="21"/>
      <c r="L3" s="21"/>
      <c r="M3" s="21"/>
      <c r="N3" s="249"/>
    </row>
    <row r="4" spans="1:15" ht="15" x14ac:dyDescent="0.25">
      <c r="A4" s="236"/>
      <c r="B4" s="250"/>
      <c r="C4" s="21"/>
      <c r="D4" s="21"/>
      <c r="E4" s="21"/>
      <c r="F4" s="21"/>
      <c r="G4" s="248"/>
      <c r="H4" s="56"/>
      <c r="I4" s="21"/>
      <c r="J4" s="21"/>
      <c r="K4" s="21"/>
      <c r="L4" s="21"/>
      <c r="M4" s="21"/>
      <c r="N4" s="249"/>
    </row>
    <row r="5" spans="1:15" ht="16.5" customHeight="1" x14ac:dyDescent="0.25">
      <c r="A5" s="236"/>
      <c r="B5" s="247"/>
      <c r="C5" s="19" t="s">
        <v>47</v>
      </c>
      <c r="D5" s="251"/>
      <c r="E5" s="252" t="s">
        <v>0</v>
      </c>
      <c r="F5" s="253" t="str">
        <f>Kapak!F20</f>
        <v>TD-TK-07.004</v>
      </c>
      <c r="G5" s="254"/>
      <c r="H5" s="56"/>
      <c r="I5" s="21"/>
      <c r="J5" s="21"/>
      <c r="K5" s="21"/>
      <c r="L5" s="21"/>
      <c r="M5" s="255" t="s">
        <v>44</v>
      </c>
      <c r="N5" s="256">
        <v>1</v>
      </c>
    </row>
    <row r="6" spans="1:15" ht="16.5" customHeight="1" x14ac:dyDescent="0.25">
      <c r="A6" s="236"/>
      <c r="B6" s="247"/>
      <c r="C6" s="19" t="s">
        <v>36</v>
      </c>
      <c r="D6" s="257"/>
      <c r="E6" s="67" t="s">
        <v>0</v>
      </c>
      <c r="F6" s="20" t="str">
        <f>+'Yeşil Defter'!F5</f>
        <v>HAFZULLAH İNŞ. MİM. BİLİŞ. TİC. LTD. ŞTİ. LTD.ŞTİ.</v>
      </c>
      <c r="G6" s="254"/>
      <c r="H6" s="56"/>
      <c r="I6" s="21"/>
      <c r="J6" s="21"/>
      <c r="K6" s="21"/>
      <c r="L6" s="21"/>
      <c r="M6" s="255" t="s">
        <v>39</v>
      </c>
      <c r="N6" s="258">
        <f>'Ön sayfa'!E6</f>
        <v>39370</v>
      </c>
    </row>
    <row r="7" spans="1:15" ht="16.5" customHeight="1" thickBot="1" x14ac:dyDescent="0.3">
      <c r="A7" s="236"/>
      <c r="B7" s="259"/>
      <c r="C7" s="260" t="s">
        <v>37</v>
      </c>
      <c r="D7" s="261"/>
      <c r="E7" s="262" t="s">
        <v>0</v>
      </c>
      <c r="F7" s="263" t="str">
        <f>Kapak!F18</f>
        <v>İŞ MERKEZİ KABA İŞLER KEŞİF</v>
      </c>
      <c r="G7" s="264"/>
      <c r="H7" s="265"/>
      <c r="I7" s="266"/>
      <c r="J7" s="266"/>
      <c r="K7" s="266"/>
      <c r="L7" s="266"/>
      <c r="M7" s="260"/>
      <c r="N7" s="267"/>
    </row>
    <row r="8" spans="1:15" ht="4.5" customHeight="1" thickTop="1" thickBot="1" x14ac:dyDescent="0.3">
      <c r="A8" s="236"/>
      <c r="B8" s="61"/>
      <c r="C8" s="61"/>
      <c r="D8" s="61"/>
      <c r="E8" s="61"/>
      <c r="F8" s="61"/>
      <c r="G8" s="268"/>
      <c r="H8" s="269"/>
      <c r="I8" s="61"/>
      <c r="J8" s="61"/>
      <c r="K8" s="61"/>
      <c r="L8" s="61"/>
      <c r="M8" s="61"/>
      <c r="N8" s="61"/>
    </row>
    <row r="9" spans="1:15" ht="17.25" customHeight="1" thickTop="1" thickBot="1" x14ac:dyDescent="0.3">
      <c r="A9" s="236"/>
      <c r="B9" s="478" t="s">
        <v>235</v>
      </c>
      <c r="C9" s="270"/>
      <c r="D9" s="271"/>
      <c r="E9" s="272"/>
      <c r="F9" s="273"/>
      <c r="G9" s="481" t="s">
        <v>234</v>
      </c>
      <c r="H9" s="482"/>
      <c r="I9" s="482"/>
      <c r="J9" s="483"/>
      <c r="K9" s="490" t="s">
        <v>38</v>
      </c>
      <c r="L9" s="490"/>
      <c r="M9" s="490"/>
      <c r="N9" s="491"/>
    </row>
    <row r="10" spans="1:15" ht="16.5" customHeight="1" x14ac:dyDescent="0.25">
      <c r="A10" s="236"/>
      <c r="B10" s="479"/>
      <c r="C10" s="274" t="s">
        <v>13</v>
      </c>
      <c r="D10" s="275"/>
      <c r="E10" s="276"/>
      <c r="F10" s="277" t="s">
        <v>76</v>
      </c>
      <c r="G10" s="484" t="s">
        <v>226</v>
      </c>
      <c r="H10" s="486" t="s">
        <v>228</v>
      </c>
      <c r="I10" s="278" t="s">
        <v>229</v>
      </c>
      <c r="J10" s="279" t="s">
        <v>227</v>
      </c>
      <c r="K10" s="278" t="s">
        <v>233</v>
      </c>
      <c r="L10" s="278" t="s">
        <v>231</v>
      </c>
      <c r="M10" s="278" t="s">
        <v>73</v>
      </c>
      <c r="N10" s="280" t="s">
        <v>2</v>
      </c>
    </row>
    <row r="11" spans="1:15" ht="16.5" customHeight="1" thickBot="1" x14ac:dyDescent="0.3">
      <c r="A11" s="236"/>
      <c r="B11" s="480"/>
      <c r="C11" s="281"/>
      <c r="D11" s="282"/>
      <c r="E11" s="283"/>
      <c r="F11" s="284"/>
      <c r="G11" s="485"/>
      <c r="H11" s="487"/>
      <c r="I11" s="285" t="s">
        <v>230</v>
      </c>
      <c r="J11" s="286" t="s">
        <v>230</v>
      </c>
      <c r="K11" s="287" t="s">
        <v>232</v>
      </c>
      <c r="L11" s="287" t="s">
        <v>232</v>
      </c>
      <c r="M11" s="288" t="s">
        <v>75</v>
      </c>
      <c r="N11" s="289" t="s">
        <v>75</v>
      </c>
      <c r="O11" s="290"/>
    </row>
    <row r="12" spans="1:15" ht="21" customHeight="1" x14ac:dyDescent="0.2">
      <c r="B12" s="291" t="s">
        <v>889</v>
      </c>
      <c r="C12" s="492" t="str">
        <f>'Yeşil Defter'!C9</f>
        <v>C 25 B.A BETONU</v>
      </c>
      <c r="D12" s="493"/>
      <c r="E12" s="292"/>
      <c r="F12" s="293">
        <f>'Yeşil Defter'!E9</f>
        <v>0</v>
      </c>
      <c r="G12" s="294"/>
      <c r="H12" s="295">
        <f>+'Yeşil Defter'!F9</f>
        <v>0</v>
      </c>
      <c r="I12" s="296">
        <f>+'Yeşil Defter'!G9</f>
        <v>0</v>
      </c>
      <c r="J12" s="297">
        <f>+I12+H12</f>
        <v>0</v>
      </c>
      <c r="K12" s="298">
        <f>+H12*G12</f>
        <v>0</v>
      </c>
      <c r="L12" s="298"/>
      <c r="M12" s="299" t="s">
        <v>236</v>
      </c>
      <c r="N12" s="300">
        <f>SUM(M13:M22)</f>
        <v>0</v>
      </c>
    </row>
    <row r="13" spans="1:15" ht="21" customHeight="1" x14ac:dyDescent="0.2">
      <c r="B13" s="301">
        <v>1</v>
      </c>
      <c r="C13" s="302" t="str">
        <f>+'Yeşil Defter'!C10</f>
        <v>TEMEL BETONU (Grobeton Dahil)</v>
      </c>
      <c r="D13" s="303"/>
      <c r="E13" s="304"/>
      <c r="F13" s="305" t="str">
        <f>'Yeşil Defter'!E10</f>
        <v>m3</v>
      </c>
      <c r="G13" s="306"/>
      <c r="H13" s="307"/>
      <c r="I13" s="308">
        <f>+'Yeşil Defter'!G10</f>
        <v>113.80850000000001</v>
      </c>
      <c r="J13" s="309">
        <f>I13</f>
        <v>113.80850000000001</v>
      </c>
      <c r="K13" s="310">
        <f>I13*G13</f>
        <v>0</v>
      </c>
      <c r="L13" s="310">
        <f>J13*H13</f>
        <v>0</v>
      </c>
      <c r="M13" s="311">
        <f>L13+K13</f>
        <v>0</v>
      </c>
      <c r="N13" s="312"/>
    </row>
    <row r="14" spans="1:15" ht="21" customHeight="1" x14ac:dyDescent="0.2">
      <c r="B14" s="313">
        <v>2</v>
      </c>
      <c r="C14" s="302" t="str">
        <f>+'Yeşil Defter'!C11</f>
        <v>PERDE BETONU -3.20 KOTU</v>
      </c>
      <c r="D14" s="303"/>
      <c r="E14" s="304"/>
      <c r="F14" s="305" t="str">
        <f>'Yeşil Defter'!E11</f>
        <v>m3</v>
      </c>
      <c r="G14" s="306"/>
      <c r="H14" s="307"/>
      <c r="I14" s="308">
        <f>+'Yeşil Defter'!G11</f>
        <v>44.320000000000007</v>
      </c>
      <c r="J14" s="309">
        <f t="shared" ref="J14:J22" si="0">I14</f>
        <v>44.320000000000007</v>
      </c>
      <c r="K14" s="310">
        <f t="shared" ref="K14:K38" si="1">I14*G14</f>
        <v>0</v>
      </c>
      <c r="L14" s="310">
        <f t="shared" ref="L14:L39" si="2">J14*H14</f>
        <v>0</v>
      </c>
      <c r="M14" s="311">
        <f t="shared" ref="M14:M39" si="3">L14+K14</f>
        <v>0</v>
      </c>
      <c r="N14" s="312"/>
    </row>
    <row r="15" spans="1:15" ht="21" customHeight="1" x14ac:dyDescent="0.2">
      <c r="B15" s="301">
        <v>3</v>
      </c>
      <c r="C15" s="302" t="str">
        <f>'Yeşil Defter'!C12</f>
        <v>-3.20 KOTU BETONU KOL.KİR.DÖŞEME</v>
      </c>
      <c r="D15" s="303"/>
      <c r="E15" s="304"/>
      <c r="F15" s="305" t="str">
        <f>'Yeşil Defter'!E12</f>
        <v>m3</v>
      </c>
      <c r="G15" s="306"/>
      <c r="H15" s="307"/>
      <c r="I15" s="308">
        <f>'Yeşil Defter'!G12</f>
        <v>39.18815</v>
      </c>
      <c r="J15" s="309">
        <f t="shared" si="0"/>
        <v>39.18815</v>
      </c>
      <c r="K15" s="310">
        <f t="shared" si="1"/>
        <v>0</v>
      </c>
      <c r="L15" s="310">
        <f t="shared" si="2"/>
        <v>0</v>
      </c>
      <c r="M15" s="311">
        <f t="shared" si="3"/>
        <v>0</v>
      </c>
      <c r="N15" s="312"/>
    </row>
    <row r="16" spans="1:15" ht="21" customHeight="1" x14ac:dyDescent="0.2">
      <c r="B16" s="313">
        <v>4</v>
      </c>
      <c r="C16" s="302" t="str">
        <f>'Yeşil Defter'!C13</f>
        <v>PERDE BETONU 0.00 KOTU</v>
      </c>
      <c r="D16" s="303"/>
      <c r="E16" s="304"/>
      <c r="F16" s="305" t="str">
        <f>'Yeşil Defter'!E13</f>
        <v>m3</v>
      </c>
      <c r="G16" s="306"/>
      <c r="H16" s="307"/>
      <c r="I16" s="308">
        <f>'Yeşil Defter'!G13</f>
        <v>44.320000000000007</v>
      </c>
      <c r="J16" s="309">
        <f t="shared" si="0"/>
        <v>44.320000000000007</v>
      </c>
      <c r="K16" s="310">
        <f t="shared" si="1"/>
        <v>0</v>
      </c>
      <c r="L16" s="310">
        <f t="shared" si="2"/>
        <v>0</v>
      </c>
      <c r="M16" s="311">
        <f t="shared" si="3"/>
        <v>0</v>
      </c>
      <c r="N16" s="312"/>
    </row>
    <row r="17" spans="2:14" ht="21" customHeight="1" x14ac:dyDescent="0.2">
      <c r="B17" s="301">
        <v>5</v>
      </c>
      <c r="C17" s="302" t="str">
        <f>+'Yeşil Defter'!C14</f>
        <v>0.00 KOTU BETONU KOL.KİR.DÖŞEME</v>
      </c>
      <c r="D17" s="303"/>
      <c r="E17" s="304"/>
      <c r="F17" s="305" t="str">
        <f>'Yeşil Defter'!E14</f>
        <v>m3</v>
      </c>
      <c r="G17" s="306"/>
      <c r="H17" s="307"/>
      <c r="I17" s="308">
        <f>+'Yeşil Defter'!G14</f>
        <v>39.18815</v>
      </c>
      <c r="J17" s="309">
        <f t="shared" si="0"/>
        <v>39.18815</v>
      </c>
      <c r="K17" s="310">
        <f t="shared" si="1"/>
        <v>0</v>
      </c>
      <c r="L17" s="310">
        <f t="shared" si="2"/>
        <v>0</v>
      </c>
      <c r="M17" s="311">
        <f t="shared" si="3"/>
        <v>0</v>
      </c>
      <c r="N17" s="312"/>
    </row>
    <row r="18" spans="2:14" ht="21" customHeight="1" x14ac:dyDescent="0.2">
      <c r="B18" s="313">
        <v>6</v>
      </c>
      <c r="C18" s="302" t="str">
        <f>+'Yeşil Defter'!C15</f>
        <v>+3.00 KOTU B.A BETONU</v>
      </c>
      <c r="D18" s="303"/>
      <c r="E18" s="304"/>
      <c r="F18" s="305" t="str">
        <f>'Yeşil Defter'!E15</f>
        <v>m3</v>
      </c>
      <c r="G18" s="306"/>
      <c r="H18" s="307"/>
      <c r="I18" s="308">
        <f>+'Yeşil Defter'!G15</f>
        <v>27.881450000000005</v>
      </c>
      <c r="J18" s="309">
        <f t="shared" si="0"/>
        <v>27.881450000000005</v>
      </c>
      <c r="K18" s="310">
        <f t="shared" si="1"/>
        <v>0</v>
      </c>
      <c r="L18" s="310">
        <f t="shared" si="2"/>
        <v>0</v>
      </c>
      <c r="M18" s="311">
        <f t="shared" si="3"/>
        <v>0</v>
      </c>
      <c r="N18" s="312"/>
    </row>
    <row r="19" spans="2:14" ht="21" customHeight="1" x14ac:dyDescent="0.2">
      <c r="B19" s="301">
        <v>7</v>
      </c>
      <c r="C19" s="302" t="str">
        <f>+'Yeşil Defter'!C16</f>
        <v>+5.50 KOTU BETON KOL.KİR.DÖŞEME</v>
      </c>
      <c r="D19" s="303"/>
      <c r="E19" s="304"/>
      <c r="F19" s="305" t="str">
        <f>'Yeşil Defter'!E16</f>
        <v>m3</v>
      </c>
      <c r="G19" s="306"/>
      <c r="H19" s="307"/>
      <c r="I19" s="308">
        <f>+'Yeşil Defter'!G16</f>
        <v>55.216549999999998</v>
      </c>
      <c r="J19" s="309">
        <f t="shared" si="0"/>
        <v>55.216549999999998</v>
      </c>
      <c r="K19" s="310">
        <f t="shared" si="1"/>
        <v>0</v>
      </c>
      <c r="L19" s="310">
        <f t="shared" si="2"/>
        <v>0</v>
      </c>
      <c r="M19" s="311">
        <f t="shared" si="3"/>
        <v>0</v>
      </c>
      <c r="N19" s="312"/>
    </row>
    <row r="20" spans="2:14" ht="21" customHeight="1" x14ac:dyDescent="0.2">
      <c r="B20" s="313">
        <v>8</v>
      </c>
      <c r="C20" s="302" t="str">
        <f>+'Yeşil Defter'!C17</f>
        <v>+8.70 KOTU BETON KOL. KİR. DÖŞEME</v>
      </c>
      <c r="D20" s="303"/>
      <c r="E20" s="304"/>
      <c r="F20" s="314" t="str">
        <f>+'Yeşil Defter'!E17</f>
        <v>m3</v>
      </c>
      <c r="G20" s="306"/>
      <c r="H20" s="307"/>
      <c r="I20" s="308">
        <f>+'Yeşil Defter'!G17</f>
        <v>50.854599999999998</v>
      </c>
      <c r="J20" s="309">
        <f t="shared" si="0"/>
        <v>50.854599999999998</v>
      </c>
      <c r="K20" s="310">
        <f t="shared" si="1"/>
        <v>0</v>
      </c>
      <c r="L20" s="310">
        <f t="shared" si="2"/>
        <v>0</v>
      </c>
      <c r="M20" s="311">
        <f t="shared" si="3"/>
        <v>0</v>
      </c>
      <c r="N20" s="312"/>
    </row>
    <row r="21" spans="2:14" ht="21" customHeight="1" x14ac:dyDescent="0.2">
      <c r="B21" s="301">
        <v>9</v>
      </c>
      <c r="C21" s="302" t="str">
        <f>+'Yeşil Defter'!C18</f>
        <v>+11.50 KOTU BETON KOL.KİR.DÖŞEME</v>
      </c>
      <c r="D21" s="303"/>
      <c r="E21" s="304"/>
      <c r="F21" s="314" t="str">
        <f>+'Yeşil Defter'!E18</f>
        <v>m3</v>
      </c>
      <c r="G21" s="306"/>
      <c r="H21" s="307"/>
      <c r="I21" s="308">
        <f>+'Yeşil Defter'!G18</f>
        <v>50.854599999999998</v>
      </c>
      <c r="J21" s="309">
        <f t="shared" si="0"/>
        <v>50.854599999999998</v>
      </c>
      <c r="K21" s="310">
        <f t="shared" si="1"/>
        <v>0</v>
      </c>
      <c r="L21" s="310">
        <f t="shared" si="2"/>
        <v>0</v>
      </c>
      <c r="M21" s="311">
        <f t="shared" si="3"/>
        <v>0</v>
      </c>
      <c r="N21" s="312"/>
    </row>
    <row r="22" spans="2:14" ht="21" customHeight="1" x14ac:dyDescent="0.2">
      <c r="B22" s="313">
        <v>10</v>
      </c>
      <c r="C22" s="302" t="str">
        <f>+'Yeşil Defter'!C19</f>
        <v>ASANSÖR MAK.DAİRESİ+MERD.</v>
      </c>
      <c r="D22" s="303"/>
      <c r="E22" s="304"/>
      <c r="F22" s="314" t="str">
        <f>+'Yeşil Defter'!E19</f>
        <v>m3</v>
      </c>
      <c r="G22" s="306"/>
      <c r="H22" s="307"/>
      <c r="I22" s="308">
        <f>+'Yeşil Defter'!G19</f>
        <v>3.9932499999999997</v>
      </c>
      <c r="J22" s="309">
        <f t="shared" si="0"/>
        <v>3.9932499999999997</v>
      </c>
      <c r="K22" s="310">
        <f t="shared" si="1"/>
        <v>0</v>
      </c>
      <c r="L22" s="310">
        <f t="shared" si="2"/>
        <v>0</v>
      </c>
      <c r="M22" s="311">
        <f t="shared" si="3"/>
        <v>0</v>
      </c>
      <c r="N22" s="312"/>
    </row>
    <row r="23" spans="2:14" ht="21" customHeight="1" x14ac:dyDescent="0.2">
      <c r="B23" s="291" t="s">
        <v>890</v>
      </c>
      <c r="C23" s="496" t="str">
        <f>+'Yeşil Defter'!C20</f>
        <v xml:space="preserve">B.A KALIP YAPILMASI </v>
      </c>
      <c r="D23" s="497"/>
      <c r="E23" s="315"/>
      <c r="F23" s="316">
        <f>+'Yeşil Defter'!E20</f>
        <v>0</v>
      </c>
      <c r="G23" s="317"/>
      <c r="H23" s="318"/>
      <c r="I23" s="319" t="s">
        <v>884</v>
      </c>
      <c r="J23" s="320" t="s">
        <v>885</v>
      </c>
      <c r="K23" s="321"/>
      <c r="L23" s="322"/>
      <c r="M23" s="323" t="s">
        <v>262</v>
      </c>
      <c r="N23" s="300">
        <f>SUM(M24:M33)</f>
        <v>0</v>
      </c>
    </row>
    <row r="24" spans="2:14" ht="21" customHeight="1" x14ac:dyDescent="0.2">
      <c r="B24" s="313">
        <v>1</v>
      </c>
      <c r="C24" s="302" t="str">
        <f>+'Yeşil Defter'!C21</f>
        <v>TEMEL KALIBI</v>
      </c>
      <c r="D24" s="303"/>
      <c r="E24" s="304"/>
      <c r="F24" s="314" t="str">
        <f>+'Yeşil Defter'!E21</f>
        <v>m2</v>
      </c>
      <c r="G24" s="306"/>
      <c r="H24" s="307"/>
      <c r="I24" s="308">
        <f>'Yeşil Defter'!F21</f>
        <v>175.38</v>
      </c>
      <c r="J24" s="309">
        <f>'Yeşil Defter'!G21</f>
        <v>46.976999999999997</v>
      </c>
      <c r="K24" s="310">
        <f t="shared" si="1"/>
        <v>0</v>
      </c>
      <c r="L24" s="310">
        <f t="shared" si="2"/>
        <v>0</v>
      </c>
      <c r="M24" s="311">
        <f t="shared" si="3"/>
        <v>0</v>
      </c>
      <c r="N24" s="312"/>
    </row>
    <row r="25" spans="2:14" ht="21" customHeight="1" x14ac:dyDescent="0.2">
      <c r="B25" s="301">
        <v>2</v>
      </c>
      <c r="C25" s="302" t="str">
        <f>+'Yeşil Defter'!C22</f>
        <v xml:space="preserve">-3.20 KOTU KALIBI </v>
      </c>
      <c r="D25" s="303"/>
      <c r="E25" s="304"/>
      <c r="F25" s="314" t="str">
        <f>+'Yeşil Defter'!E22</f>
        <v>m2</v>
      </c>
      <c r="G25" s="306"/>
      <c r="H25" s="307"/>
      <c r="I25" s="308">
        <f>'Yeşil Defter'!F22</f>
        <v>150.36000000000001</v>
      </c>
      <c r="J25" s="309">
        <f>'Yeşil Defter'!G22</f>
        <v>612.37259999999992</v>
      </c>
      <c r="K25" s="310">
        <f t="shared" si="1"/>
        <v>0</v>
      </c>
      <c r="L25" s="310">
        <f t="shared" si="2"/>
        <v>0</v>
      </c>
      <c r="M25" s="311">
        <f t="shared" si="3"/>
        <v>0</v>
      </c>
      <c r="N25" s="312"/>
    </row>
    <row r="26" spans="2:14" ht="21" customHeight="1" x14ac:dyDescent="0.2">
      <c r="B26" s="313">
        <v>3</v>
      </c>
      <c r="C26" s="302" t="str">
        <f>+'Yeşil Defter'!C23</f>
        <v>+0.00 KOTU KALIBI</v>
      </c>
      <c r="D26" s="303"/>
      <c r="E26" s="304"/>
      <c r="F26" s="314" t="str">
        <f>+'Yeşil Defter'!E23</f>
        <v>m2</v>
      </c>
      <c r="G26" s="306"/>
      <c r="H26" s="307"/>
      <c r="I26" s="308">
        <f>'Yeşil Defter'!F23</f>
        <v>150.36000000000001</v>
      </c>
      <c r="J26" s="309">
        <f>'Yeşil Defter'!G23</f>
        <v>612.37259999999992</v>
      </c>
      <c r="K26" s="310">
        <f t="shared" si="1"/>
        <v>0</v>
      </c>
      <c r="L26" s="310">
        <f t="shared" si="2"/>
        <v>0</v>
      </c>
      <c r="M26" s="311">
        <f t="shared" si="3"/>
        <v>0</v>
      </c>
      <c r="N26" s="312"/>
    </row>
    <row r="27" spans="2:14" ht="21" customHeight="1" x14ac:dyDescent="0.2">
      <c r="B27" s="301">
        <v>4</v>
      </c>
      <c r="C27" s="302" t="str">
        <f>+'Yeşil Defter'!C24</f>
        <v>+3.00 KOTU KALIBI</v>
      </c>
      <c r="D27" s="303"/>
      <c r="E27" s="304"/>
      <c r="F27" s="314" t="str">
        <f>+'Yeşil Defter'!E24</f>
        <v>m2</v>
      </c>
      <c r="G27" s="306"/>
      <c r="H27" s="307"/>
      <c r="I27" s="308">
        <f>'Yeşil Defter'!F24</f>
        <v>78.28</v>
      </c>
      <c r="J27" s="309">
        <f>'Yeşil Defter'!G24</f>
        <v>202.74950000000001</v>
      </c>
      <c r="K27" s="310">
        <f t="shared" si="1"/>
        <v>0</v>
      </c>
      <c r="L27" s="310">
        <f t="shared" si="2"/>
        <v>0</v>
      </c>
      <c r="M27" s="311">
        <f t="shared" si="3"/>
        <v>0</v>
      </c>
      <c r="N27" s="312"/>
    </row>
    <row r="28" spans="2:14" ht="21" customHeight="1" x14ac:dyDescent="0.2">
      <c r="B28" s="313">
        <v>5</v>
      </c>
      <c r="C28" s="302" t="str">
        <f>+'Yeşil Defter'!C25</f>
        <v>+5.50 KOTU KALIBI</v>
      </c>
      <c r="D28" s="303"/>
      <c r="E28" s="304"/>
      <c r="F28" s="314" t="str">
        <f>+'Yeşil Defter'!E25</f>
        <v>m2</v>
      </c>
      <c r="G28" s="306"/>
      <c r="H28" s="307"/>
      <c r="I28" s="308">
        <f>'Yeşil Defter'!F25</f>
        <v>180.62</v>
      </c>
      <c r="J28" s="309">
        <f>'Yeşil Defter'!G25</f>
        <v>314.90280000000001</v>
      </c>
      <c r="K28" s="310">
        <f t="shared" si="1"/>
        <v>0</v>
      </c>
      <c r="L28" s="310">
        <f t="shared" si="2"/>
        <v>0</v>
      </c>
      <c r="M28" s="311">
        <f t="shared" si="3"/>
        <v>0</v>
      </c>
      <c r="N28" s="312"/>
    </row>
    <row r="29" spans="2:14" ht="21" customHeight="1" x14ac:dyDescent="0.2">
      <c r="B29" s="301">
        <v>6</v>
      </c>
      <c r="C29" s="302" t="str">
        <f>+'Yeşil Defter'!C26</f>
        <v>+8.70 KOTU KALIBI</v>
      </c>
      <c r="D29" s="303"/>
      <c r="E29" s="304"/>
      <c r="F29" s="314" t="str">
        <f>+'Yeşil Defter'!E26</f>
        <v>m2</v>
      </c>
      <c r="G29" s="306"/>
      <c r="H29" s="307"/>
      <c r="I29" s="308">
        <f>'Yeşil Defter'!F26</f>
        <v>180.62</v>
      </c>
      <c r="J29" s="309">
        <f>'Yeşil Defter'!G26</f>
        <v>308.83240000000001</v>
      </c>
      <c r="K29" s="310">
        <f t="shared" si="1"/>
        <v>0</v>
      </c>
      <c r="L29" s="310">
        <f t="shared" si="2"/>
        <v>0</v>
      </c>
      <c r="M29" s="311">
        <f t="shared" si="3"/>
        <v>0</v>
      </c>
      <c r="N29" s="312"/>
    </row>
    <row r="30" spans="2:14" ht="21" customHeight="1" x14ac:dyDescent="0.2">
      <c r="B30" s="313">
        <v>7</v>
      </c>
      <c r="C30" s="302" t="str">
        <f>+'Yeşil Defter'!C27</f>
        <v>+11.50 KOTU KALIBI</v>
      </c>
      <c r="D30" s="303"/>
      <c r="E30" s="304"/>
      <c r="F30" s="314" t="str">
        <f>+'Yeşil Defter'!E27</f>
        <v>m2</v>
      </c>
      <c r="G30" s="306"/>
      <c r="H30" s="307"/>
      <c r="I30" s="308">
        <f>'Yeşil Defter'!F27</f>
        <v>180.62</v>
      </c>
      <c r="J30" s="309">
        <f>'Yeşil Defter'!G27</f>
        <v>308.83240000000001</v>
      </c>
      <c r="K30" s="310">
        <f t="shared" si="1"/>
        <v>0</v>
      </c>
      <c r="L30" s="310">
        <f t="shared" si="2"/>
        <v>0</v>
      </c>
      <c r="M30" s="311">
        <f t="shared" si="3"/>
        <v>0</v>
      </c>
      <c r="N30" s="312"/>
    </row>
    <row r="31" spans="2:14" ht="21" customHeight="1" x14ac:dyDescent="0.2">
      <c r="B31" s="301">
        <v>8</v>
      </c>
      <c r="C31" s="302" t="str">
        <f>+'Yeşil Defter'!C28</f>
        <v>+15.10 KOTU KALIBI</v>
      </c>
      <c r="D31" s="303"/>
      <c r="E31" s="304"/>
      <c r="F31" s="314" t="str">
        <f>+'Yeşil Defter'!E28</f>
        <v>m2</v>
      </c>
      <c r="G31" s="306"/>
      <c r="H31" s="307"/>
      <c r="I31" s="308">
        <f>'Yeşil Defter'!F28</f>
        <v>25.525500000000001</v>
      </c>
      <c r="J31" s="309">
        <f>'Yeşil Defter'!G28</f>
        <v>31.957500000000003</v>
      </c>
      <c r="K31" s="310">
        <f t="shared" si="1"/>
        <v>0</v>
      </c>
      <c r="L31" s="310">
        <f t="shared" si="2"/>
        <v>0</v>
      </c>
      <c r="M31" s="311">
        <f t="shared" si="3"/>
        <v>0</v>
      </c>
      <c r="N31" s="312"/>
    </row>
    <row r="32" spans="2:14" ht="21" customHeight="1" x14ac:dyDescent="0.2">
      <c r="B32" s="313">
        <v>9</v>
      </c>
      <c r="C32" s="302" t="str">
        <f>+'Yeşil Defter'!C29</f>
        <v>-3.20 KOTU  B.A.PERDE KALIBI</v>
      </c>
      <c r="D32" s="303"/>
      <c r="E32" s="304"/>
      <c r="F32" s="314" t="str">
        <f>+'Yeşil Defter'!E29</f>
        <v>m2</v>
      </c>
      <c r="G32" s="306"/>
      <c r="H32" s="307"/>
      <c r="I32" s="308">
        <f>'Yeşil Defter'!F29</f>
        <v>155.65</v>
      </c>
      <c r="J32" s="309">
        <f>'Yeşil Defter'!G29</f>
        <v>311.3</v>
      </c>
      <c r="K32" s="310">
        <f t="shared" si="1"/>
        <v>0</v>
      </c>
      <c r="L32" s="310">
        <f t="shared" si="2"/>
        <v>0</v>
      </c>
      <c r="M32" s="311">
        <f t="shared" si="3"/>
        <v>0</v>
      </c>
      <c r="N32" s="312"/>
    </row>
    <row r="33" spans="1:14" ht="21" customHeight="1" x14ac:dyDescent="0.2">
      <c r="B33" s="301">
        <v>10</v>
      </c>
      <c r="C33" s="302" t="str">
        <f>+'Yeşil Defter'!C30</f>
        <v>+0.00 KOTU B.A PERDE KALIBI</v>
      </c>
      <c r="D33" s="303"/>
      <c r="E33" s="304"/>
      <c r="F33" s="314" t="str">
        <f>+'Yeşil Defter'!E30</f>
        <v>m2</v>
      </c>
      <c r="G33" s="306"/>
      <c r="H33" s="307"/>
      <c r="I33" s="308">
        <f>'Yeşil Defter'!F30</f>
        <v>155.65</v>
      </c>
      <c r="J33" s="309">
        <f>'Yeşil Defter'!G30</f>
        <v>311.3</v>
      </c>
      <c r="K33" s="310">
        <f t="shared" si="1"/>
        <v>0</v>
      </c>
      <c r="L33" s="310">
        <f t="shared" si="2"/>
        <v>0</v>
      </c>
      <c r="M33" s="311">
        <f t="shared" si="3"/>
        <v>0</v>
      </c>
      <c r="N33" s="312"/>
    </row>
    <row r="34" spans="1:14" ht="21" customHeight="1" x14ac:dyDescent="0.2">
      <c r="B34" s="324" t="s">
        <v>891</v>
      </c>
      <c r="C34" s="496" t="str">
        <f>+'Yeşil Defter'!C31</f>
        <v>B.A DEMİRİ</v>
      </c>
      <c r="D34" s="497"/>
      <c r="E34" s="315"/>
      <c r="F34" s="316">
        <f>+'Yeşil Defter'!E31</f>
        <v>0</v>
      </c>
      <c r="G34" s="317"/>
      <c r="H34" s="318"/>
      <c r="I34" s="325">
        <f>+'Yeşil Defter'!G31</f>
        <v>0</v>
      </c>
      <c r="J34" s="326">
        <f>+I34+H34</f>
        <v>0</v>
      </c>
      <c r="K34" s="498" t="s">
        <v>877</v>
      </c>
      <c r="L34" s="499"/>
      <c r="M34" s="500"/>
      <c r="N34" s="300">
        <f>SUM(M53:M55)+SUM(M35:M39)</f>
        <v>0</v>
      </c>
    </row>
    <row r="35" spans="1:14" ht="21" customHeight="1" x14ac:dyDescent="0.2">
      <c r="B35" s="313">
        <v>1</v>
      </c>
      <c r="C35" s="302" t="str">
        <f>+'Yeşil Defter'!C32</f>
        <v>TEMEL</v>
      </c>
      <c r="D35" s="303"/>
      <c r="E35" s="304"/>
      <c r="F35" s="314" t="str">
        <f>+'Yeşil Defter'!E32</f>
        <v>ton</v>
      </c>
      <c r="G35" s="327"/>
      <c r="H35" s="307"/>
      <c r="I35" s="308">
        <f>+'Yeşil Defter'!G32</f>
        <v>7.4616741199999996</v>
      </c>
      <c r="J35" s="309">
        <f>I35</f>
        <v>7.4616741199999996</v>
      </c>
      <c r="K35" s="328"/>
      <c r="L35" s="310">
        <f t="shared" si="2"/>
        <v>0</v>
      </c>
      <c r="M35" s="311">
        <f t="shared" si="3"/>
        <v>0</v>
      </c>
      <c r="N35" s="312"/>
    </row>
    <row r="36" spans="1:14" ht="21" customHeight="1" x14ac:dyDescent="0.2">
      <c r="B36" s="313">
        <v>2</v>
      </c>
      <c r="C36" s="302" t="str">
        <f>+'Yeşil Defter'!C33</f>
        <v>-3.20 KOTU B.A DEMİRİ</v>
      </c>
      <c r="D36" s="303"/>
      <c r="E36" s="304"/>
      <c r="F36" s="314" t="str">
        <f>+'Yeşil Defter'!E33</f>
        <v>ton</v>
      </c>
      <c r="G36" s="329"/>
      <c r="H36" s="307"/>
      <c r="I36" s="308">
        <f>+'Yeşil Defter'!G33</f>
        <v>7.5989022500000001</v>
      </c>
      <c r="J36" s="309">
        <f>I36</f>
        <v>7.5989022500000001</v>
      </c>
      <c r="K36" s="328">
        <f t="shared" si="1"/>
        <v>0</v>
      </c>
      <c r="L36" s="310">
        <f t="shared" si="2"/>
        <v>0</v>
      </c>
      <c r="M36" s="311">
        <f t="shared" si="3"/>
        <v>0</v>
      </c>
      <c r="N36" s="312"/>
    </row>
    <row r="37" spans="1:14" ht="21" customHeight="1" x14ac:dyDescent="0.2">
      <c r="B37" s="313">
        <v>3</v>
      </c>
      <c r="C37" s="302" t="str">
        <f>+'Yeşil Defter'!C34</f>
        <v>+0.00 KOTU B.A DEMİRİ</v>
      </c>
      <c r="D37" s="303"/>
      <c r="E37" s="304"/>
      <c r="F37" s="314" t="str">
        <f>+'Yeşil Defter'!E34</f>
        <v>ton</v>
      </c>
      <c r="G37" s="329"/>
      <c r="H37" s="307"/>
      <c r="I37" s="308">
        <f>+'Yeşil Defter'!G34</f>
        <v>7.1913102500000008</v>
      </c>
      <c r="J37" s="309">
        <f>I37</f>
        <v>7.1913102500000008</v>
      </c>
      <c r="K37" s="328">
        <f t="shared" si="1"/>
        <v>0</v>
      </c>
      <c r="L37" s="310">
        <f t="shared" si="2"/>
        <v>0</v>
      </c>
      <c r="M37" s="311">
        <f t="shared" si="3"/>
        <v>0</v>
      </c>
      <c r="N37" s="312"/>
    </row>
    <row r="38" spans="1:14" ht="21" customHeight="1" x14ac:dyDescent="0.2">
      <c r="B38" s="313">
        <v>4</v>
      </c>
      <c r="C38" s="302" t="str">
        <f>+'Yeşil Defter'!C35</f>
        <v>+3.00 KOTU B.A DEMİRİ</v>
      </c>
      <c r="D38" s="303"/>
      <c r="E38" s="304"/>
      <c r="F38" s="314" t="str">
        <f>+'Yeşil Defter'!E35</f>
        <v>ton</v>
      </c>
      <c r="G38" s="329"/>
      <c r="H38" s="307"/>
      <c r="I38" s="308">
        <f>+'Yeşil Defter'!G35</f>
        <v>2.8167189400000003</v>
      </c>
      <c r="J38" s="309">
        <f>I38</f>
        <v>2.8167189400000003</v>
      </c>
      <c r="K38" s="328">
        <f t="shared" si="1"/>
        <v>0</v>
      </c>
      <c r="L38" s="310">
        <f t="shared" si="2"/>
        <v>0</v>
      </c>
      <c r="M38" s="311">
        <f t="shared" si="3"/>
        <v>0</v>
      </c>
      <c r="N38" s="312"/>
    </row>
    <row r="39" spans="1:14" ht="23.25" customHeight="1" thickBot="1" x14ac:dyDescent="0.25">
      <c r="B39" s="313">
        <v>5</v>
      </c>
      <c r="C39" s="302" t="str">
        <f>+'Yeşil Defter'!C36</f>
        <v>+5.50 KOTU BA DEMİRİ</v>
      </c>
      <c r="D39" s="303"/>
      <c r="E39" s="304"/>
      <c r="F39" s="314" t="str">
        <f>+'Yeşil Defter'!E36</f>
        <v>ton</v>
      </c>
      <c r="G39" s="330"/>
      <c r="H39" s="307"/>
      <c r="I39" s="308">
        <f>+'Yeşil Defter'!G36</f>
        <v>4.6139876800000001</v>
      </c>
      <c r="J39" s="309">
        <f>I39</f>
        <v>4.6139876800000001</v>
      </c>
      <c r="K39" s="328"/>
      <c r="L39" s="310">
        <f t="shared" si="2"/>
        <v>0</v>
      </c>
      <c r="M39" s="311">
        <f t="shared" si="3"/>
        <v>0</v>
      </c>
      <c r="N39" s="312"/>
    </row>
    <row r="40" spans="1:14" s="237" customFormat="1" ht="22.5" customHeight="1" thickBot="1" x14ac:dyDescent="0.3">
      <c r="B40" s="331"/>
      <c r="C40" s="332" t="s">
        <v>90</v>
      </c>
      <c r="D40" s="333"/>
      <c r="E40" s="333"/>
      <c r="F40" s="333"/>
      <c r="G40" s="334"/>
      <c r="H40" s="335"/>
      <c r="I40" s="334"/>
      <c r="J40" s="334"/>
      <c r="K40" s="336"/>
      <c r="L40" s="337"/>
      <c r="M40" s="337">
        <f>SUM(M12:M39)</f>
        <v>0</v>
      </c>
      <c r="N40" s="338">
        <f>N34+N23+N12</f>
        <v>0</v>
      </c>
    </row>
    <row r="41" spans="1:14" ht="16.5" thickTop="1" thickBot="1" x14ac:dyDescent="0.3">
      <c r="A41" s="236"/>
      <c r="B41" s="339"/>
      <c r="C41" s="61"/>
      <c r="D41" s="61"/>
      <c r="E41" s="61"/>
      <c r="F41" s="61"/>
      <c r="G41" s="268"/>
      <c r="H41" s="269"/>
      <c r="I41" s="21"/>
      <c r="J41" s="61"/>
      <c r="K41" s="61"/>
      <c r="L41" s="61"/>
      <c r="M41" s="61"/>
      <c r="N41" s="61"/>
    </row>
    <row r="42" spans="1:14" ht="11.25" customHeight="1" thickTop="1" x14ac:dyDescent="0.25">
      <c r="A42" s="236"/>
      <c r="B42" s="242"/>
      <c r="C42" s="243"/>
      <c r="D42" s="243"/>
      <c r="E42" s="243"/>
      <c r="F42" s="243"/>
      <c r="G42" s="244"/>
      <c r="H42" s="245"/>
      <c r="I42" s="243"/>
      <c r="J42" s="243"/>
      <c r="K42" s="243"/>
      <c r="L42" s="243"/>
      <c r="M42" s="243"/>
      <c r="N42" s="246"/>
    </row>
    <row r="43" spans="1:14" ht="15" x14ac:dyDescent="0.25">
      <c r="A43" s="236"/>
      <c r="B43" s="247"/>
      <c r="C43" s="21"/>
      <c r="D43" s="21"/>
      <c r="E43" s="21"/>
      <c r="F43" s="21"/>
      <c r="G43" s="248"/>
      <c r="H43" s="209" t="s">
        <v>35</v>
      </c>
      <c r="I43" s="21"/>
      <c r="J43" s="21"/>
      <c r="K43" s="21"/>
      <c r="L43" s="21"/>
      <c r="M43" s="21"/>
      <c r="N43" s="249"/>
    </row>
    <row r="44" spans="1:14" ht="15" x14ac:dyDescent="0.25">
      <c r="A44" s="236"/>
      <c r="B44" s="250"/>
      <c r="C44" s="21"/>
      <c r="D44" s="21"/>
      <c r="E44" s="21"/>
      <c r="F44" s="21"/>
      <c r="G44" s="248"/>
      <c r="H44" s="56"/>
      <c r="I44" s="21"/>
      <c r="J44" s="21"/>
      <c r="K44" s="21"/>
      <c r="L44" s="21"/>
      <c r="M44" s="21"/>
      <c r="N44" s="249"/>
    </row>
    <row r="45" spans="1:14" ht="16.5" customHeight="1" x14ac:dyDescent="0.25">
      <c r="A45" s="236"/>
      <c r="B45" s="247"/>
      <c r="C45" s="19" t="s">
        <v>47</v>
      </c>
      <c r="D45" s="251"/>
      <c r="E45" s="252" t="s">
        <v>0</v>
      </c>
      <c r="F45" s="253" t="str">
        <f>F5</f>
        <v>TD-TK-07.004</v>
      </c>
      <c r="G45" s="254"/>
      <c r="H45" s="56"/>
      <c r="I45" s="21"/>
      <c r="J45" s="21"/>
      <c r="K45" s="21"/>
      <c r="L45" s="21"/>
      <c r="M45" s="255" t="s">
        <v>44</v>
      </c>
      <c r="N45" s="256">
        <v>2</v>
      </c>
    </row>
    <row r="46" spans="1:14" ht="16.5" customHeight="1" x14ac:dyDescent="0.25">
      <c r="A46" s="236"/>
      <c r="B46" s="247"/>
      <c r="C46" s="19" t="s">
        <v>36</v>
      </c>
      <c r="D46" s="257"/>
      <c r="E46" s="67" t="s">
        <v>0</v>
      </c>
      <c r="F46" s="253" t="str">
        <f>F6</f>
        <v>HAFZULLAH İNŞ. MİM. BİLİŞ. TİC. LTD. ŞTİ. LTD.ŞTİ.</v>
      </c>
      <c r="G46" s="254"/>
      <c r="H46" s="56"/>
      <c r="I46" s="21"/>
      <c r="J46" s="21"/>
      <c r="K46" s="21"/>
      <c r="L46" s="21"/>
      <c r="M46" s="255" t="s">
        <v>39</v>
      </c>
      <c r="N46" s="258">
        <f>N6</f>
        <v>39370</v>
      </c>
    </row>
    <row r="47" spans="1:14" ht="16.5" customHeight="1" thickBot="1" x14ac:dyDescent="0.3">
      <c r="A47" s="236"/>
      <c r="B47" s="259"/>
      <c r="C47" s="260" t="s">
        <v>37</v>
      </c>
      <c r="D47" s="261"/>
      <c r="E47" s="262" t="s">
        <v>0</v>
      </c>
      <c r="F47" s="253" t="str">
        <f>F7</f>
        <v>İŞ MERKEZİ KABA İŞLER KEŞİF</v>
      </c>
      <c r="G47" s="264"/>
      <c r="H47" s="265"/>
      <c r="I47" s="266"/>
      <c r="J47" s="266"/>
      <c r="K47" s="266"/>
      <c r="L47" s="266"/>
      <c r="M47" s="260"/>
      <c r="N47" s="267"/>
    </row>
    <row r="48" spans="1:14" ht="4.5" customHeight="1" thickTop="1" thickBot="1" x14ac:dyDescent="0.3">
      <c r="A48" s="236"/>
      <c r="B48" s="61"/>
      <c r="C48" s="61"/>
      <c r="D48" s="61"/>
      <c r="E48" s="61"/>
      <c r="F48" s="340"/>
      <c r="G48" s="268"/>
      <c r="H48" s="269"/>
      <c r="I48" s="61"/>
      <c r="J48" s="61"/>
      <c r="K48" s="61"/>
      <c r="L48" s="61"/>
      <c r="M48" s="61"/>
      <c r="N48" s="61"/>
    </row>
    <row r="49" spans="1:15" ht="17.25" customHeight="1" thickTop="1" thickBot="1" x14ac:dyDescent="0.3">
      <c r="A49" s="236"/>
      <c r="B49" s="478" t="s">
        <v>235</v>
      </c>
      <c r="C49" s="270"/>
      <c r="D49" s="271"/>
      <c r="E49" s="272"/>
      <c r="F49" s="273"/>
      <c r="G49" s="481" t="s">
        <v>234</v>
      </c>
      <c r="H49" s="482"/>
      <c r="I49" s="482"/>
      <c r="J49" s="483"/>
      <c r="K49" s="490" t="s">
        <v>38</v>
      </c>
      <c r="L49" s="490"/>
      <c r="M49" s="490"/>
      <c r="N49" s="491"/>
    </row>
    <row r="50" spans="1:15" ht="16.5" customHeight="1" x14ac:dyDescent="0.25">
      <c r="A50" s="236"/>
      <c r="B50" s="479"/>
      <c r="C50" s="274" t="s">
        <v>13</v>
      </c>
      <c r="D50" s="275"/>
      <c r="E50" s="276"/>
      <c r="F50" s="277" t="s">
        <v>76</v>
      </c>
      <c r="G50" s="484" t="s">
        <v>226</v>
      </c>
      <c r="H50" s="486" t="s">
        <v>228</v>
      </c>
      <c r="I50" s="278" t="s">
        <v>229</v>
      </c>
      <c r="J50" s="279" t="s">
        <v>227</v>
      </c>
      <c r="K50" s="278" t="s">
        <v>233</v>
      </c>
      <c r="L50" s="278" t="s">
        <v>231</v>
      </c>
      <c r="M50" s="278" t="s">
        <v>73</v>
      </c>
      <c r="N50" s="280" t="s">
        <v>2</v>
      </c>
    </row>
    <row r="51" spans="1:15" ht="16.5" customHeight="1" thickBot="1" x14ac:dyDescent="0.3">
      <c r="A51" s="236"/>
      <c r="B51" s="480"/>
      <c r="C51" s="281"/>
      <c r="D51" s="282"/>
      <c r="E51" s="283"/>
      <c r="F51" s="284"/>
      <c r="G51" s="485"/>
      <c r="H51" s="487"/>
      <c r="I51" s="285" t="s">
        <v>230</v>
      </c>
      <c r="J51" s="286" t="s">
        <v>230</v>
      </c>
      <c r="K51" s="287" t="s">
        <v>232</v>
      </c>
      <c r="L51" s="287" t="s">
        <v>232</v>
      </c>
      <c r="M51" s="288" t="s">
        <v>75</v>
      </c>
      <c r="N51" s="289" t="s">
        <v>75</v>
      </c>
      <c r="O51" s="290"/>
    </row>
    <row r="52" spans="1:15" ht="21" customHeight="1" x14ac:dyDescent="0.2">
      <c r="B52" s="313"/>
      <c r="C52" s="488"/>
      <c r="D52" s="489"/>
      <c r="E52" s="341"/>
      <c r="F52" s="305"/>
      <c r="G52" s="342"/>
      <c r="H52" s="343"/>
      <c r="I52" s="344"/>
      <c r="J52" s="345">
        <f>I52</f>
        <v>0</v>
      </c>
      <c r="K52" s="494" t="s">
        <v>65</v>
      </c>
      <c r="L52" s="495"/>
      <c r="M52" s="346">
        <f>M40</f>
        <v>0</v>
      </c>
      <c r="N52" s="347">
        <f>N40</f>
        <v>0</v>
      </c>
    </row>
    <row r="53" spans="1:15" ht="21" customHeight="1" x14ac:dyDescent="0.2">
      <c r="B53" s="301">
        <v>6</v>
      </c>
      <c r="C53" s="501" t="str">
        <f>'Yeşil Defter'!C37</f>
        <v>+8,50 KOTU B.A DEMİRİ</v>
      </c>
      <c r="D53" s="502"/>
      <c r="E53" s="304"/>
      <c r="F53" s="305" t="str">
        <f>'Yeşil Defter'!E37</f>
        <v>ton</v>
      </c>
      <c r="G53" s="329"/>
      <c r="H53" s="343"/>
      <c r="I53" s="344">
        <f>'Yeşil Defter'!G37</f>
        <v>4.9714992400000009</v>
      </c>
      <c r="J53" s="309">
        <f>I53</f>
        <v>4.9714992400000009</v>
      </c>
      <c r="K53" s="328">
        <f t="shared" ref="K53:L55" si="4">I53*G53</f>
        <v>0</v>
      </c>
      <c r="L53" s="310">
        <f t="shared" si="4"/>
        <v>0</v>
      </c>
      <c r="M53" s="311">
        <f>L53+K53</f>
        <v>0</v>
      </c>
      <c r="N53" s="312"/>
    </row>
    <row r="54" spans="1:15" ht="21" customHeight="1" x14ac:dyDescent="0.2">
      <c r="B54" s="313">
        <v>7</v>
      </c>
      <c r="C54" s="348" t="str">
        <f>'Yeşil Defter'!C38</f>
        <v>+11,50 KOTU B.A DEMİRİ</v>
      </c>
      <c r="D54" s="349"/>
      <c r="E54" s="304"/>
      <c r="F54" s="305" t="str">
        <f>'Yeşil Defter'!E38</f>
        <v>ton</v>
      </c>
      <c r="G54" s="329"/>
      <c r="H54" s="343"/>
      <c r="I54" s="344">
        <f>'Yeşil Defter'!G38</f>
        <v>4.9714992400000009</v>
      </c>
      <c r="J54" s="309">
        <f t="shared" ref="J54:J61" si="5">I54</f>
        <v>4.9714992400000009</v>
      </c>
      <c r="K54" s="328">
        <f t="shared" si="4"/>
        <v>0</v>
      </c>
      <c r="L54" s="310">
        <f t="shared" si="4"/>
        <v>0</v>
      </c>
      <c r="M54" s="311">
        <f>L54+K54</f>
        <v>0</v>
      </c>
      <c r="N54" s="312"/>
    </row>
    <row r="55" spans="1:15" ht="21" customHeight="1" x14ac:dyDescent="0.2">
      <c r="B55" s="301">
        <v>8</v>
      </c>
      <c r="C55" s="302" t="str">
        <f>'Yeşil Defter'!C39</f>
        <v>+15.10 KOTU B.A DEMİRİ</v>
      </c>
      <c r="D55" s="303"/>
      <c r="E55" s="304"/>
      <c r="F55" s="305" t="str">
        <f>'Yeşil Defter'!E39</f>
        <v>ton</v>
      </c>
      <c r="G55" s="329"/>
      <c r="H55" s="343"/>
      <c r="I55" s="344">
        <f>'Yeşil Defter'!G39</f>
        <v>1.21</v>
      </c>
      <c r="J55" s="309">
        <f t="shared" si="5"/>
        <v>1.21</v>
      </c>
      <c r="K55" s="328">
        <f t="shared" si="4"/>
        <v>0</v>
      </c>
      <c r="L55" s="310">
        <f t="shared" si="4"/>
        <v>0</v>
      </c>
      <c r="M55" s="311">
        <f>L55+K55</f>
        <v>0</v>
      </c>
      <c r="N55" s="312"/>
    </row>
    <row r="56" spans="1:15" ht="21" customHeight="1" x14ac:dyDescent="0.2">
      <c r="B56" s="324" t="s">
        <v>892</v>
      </c>
      <c r="C56" s="496" t="str">
        <f>'Yeşil Defter'!C40:D40</f>
        <v>20 lik BİMS DUVAR YAPILMASI</v>
      </c>
      <c r="D56" s="497"/>
      <c r="E56" s="315"/>
      <c r="F56" s="293">
        <f>'Yeşil Defter'!E54</f>
        <v>0</v>
      </c>
      <c r="G56" s="317"/>
      <c r="H56" s="318"/>
      <c r="I56" s="325">
        <f>+'Yeşil Defter'!G54</f>
        <v>0</v>
      </c>
      <c r="J56" s="326">
        <f t="shared" si="5"/>
        <v>0</v>
      </c>
      <c r="K56" s="498" t="s">
        <v>882</v>
      </c>
      <c r="L56" s="499"/>
      <c r="M56" s="500"/>
      <c r="N56" s="300">
        <f>SUM(M57:M62)</f>
        <v>0</v>
      </c>
    </row>
    <row r="57" spans="1:15" ht="21" customHeight="1" x14ac:dyDescent="0.2">
      <c r="B57" s="313">
        <v>1</v>
      </c>
      <c r="C57" s="501" t="str">
        <f>'Yeşil Defter'!C41:D41</f>
        <v>-6.40 KOTU DUVARLARI</v>
      </c>
      <c r="D57" s="502"/>
      <c r="E57" s="304"/>
      <c r="F57" s="305">
        <f>'Yeşil Defter'!E41</f>
        <v>0</v>
      </c>
      <c r="G57" s="306"/>
      <c r="H57" s="307"/>
      <c r="I57" s="308">
        <f>'Yeşil Defter'!G41</f>
        <v>30.111999999999995</v>
      </c>
      <c r="J57" s="309">
        <f t="shared" si="5"/>
        <v>30.111999999999995</v>
      </c>
      <c r="K57" s="310">
        <f>I57*G57</f>
        <v>0</v>
      </c>
      <c r="L57" s="310">
        <f>J57*H57</f>
        <v>0</v>
      </c>
      <c r="M57" s="311">
        <f>L57+K57</f>
        <v>0</v>
      </c>
      <c r="N57" s="312"/>
    </row>
    <row r="58" spans="1:15" ht="21" customHeight="1" x14ac:dyDescent="0.2">
      <c r="B58" s="301">
        <v>2</v>
      </c>
      <c r="C58" s="501" t="str">
        <f>'Yeşil Defter'!C42:D42</f>
        <v>-3.40 KOTU DUVARLARI</v>
      </c>
      <c r="D58" s="502"/>
      <c r="E58" s="304"/>
      <c r="F58" s="305" t="str">
        <f>'Yeşil Defter'!E42</f>
        <v>m2</v>
      </c>
      <c r="G58" s="306"/>
      <c r="H58" s="307"/>
      <c r="I58" s="308">
        <f>'Yeşil Defter'!G42</f>
        <v>46.159999999999989</v>
      </c>
      <c r="J58" s="309">
        <f t="shared" si="5"/>
        <v>46.159999999999989</v>
      </c>
      <c r="K58" s="310">
        <f t="shared" ref="K58:K65" si="6">I58*G58</f>
        <v>0</v>
      </c>
      <c r="L58" s="310">
        <f t="shared" ref="L58:L65" si="7">J58*H58</f>
        <v>0</v>
      </c>
      <c r="M58" s="311">
        <f t="shared" ref="M58:M65" si="8">L58+K58</f>
        <v>0</v>
      </c>
      <c r="N58" s="312"/>
    </row>
    <row r="59" spans="1:15" ht="21" customHeight="1" x14ac:dyDescent="0.2">
      <c r="B59" s="313">
        <v>3</v>
      </c>
      <c r="C59" s="501" t="str">
        <f>'Yeşil Defter'!C43:D43</f>
        <v>ZEMİN KAT DUVARLARI</v>
      </c>
      <c r="D59" s="502"/>
      <c r="E59" s="304"/>
      <c r="F59" s="305" t="str">
        <f>'Yeşil Defter'!E43</f>
        <v>m2</v>
      </c>
      <c r="G59" s="306"/>
      <c r="H59" s="307"/>
      <c r="I59" s="308">
        <f>'Yeşil Defter'!G43</f>
        <v>105.33600000000001</v>
      </c>
      <c r="J59" s="309">
        <f t="shared" si="5"/>
        <v>105.33600000000001</v>
      </c>
      <c r="K59" s="310">
        <f t="shared" si="6"/>
        <v>0</v>
      </c>
      <c r="L59" s="310">
        <f t="shared" si="7"/>
        <v>0</v>
      </c>
      <c r="M59" s="311">
        <f t="shared" si="8"/>
        <v>0</v>
      </c>
      <c r="N59" s="312"/>
    </row>
    <row r="60" spans="1:15" ht="21" customHeight="1" x14ac:dyDescent="0.2">
      <c r="B60" s="301">
        <v>4</v>
      </c>
      <c r="C60" s="501" t="str">
        <f>'Yeşil Defter'!C44:D44</f>
        <v>+5.50 KOTU DUVAR</v>
      </c>
      <c r="D60" s="502"/>
      <c r="E60" s="304"/>
      <c r="F60" s="305" t="str">
        <f>'Yeşil Defter'!E44</f>
        <v>m2</v>
      </c>
      <c r="G60" s="306"/>
      <c r="H60" s="307"/>
      <c r="I60" s="308">
        <f>'Yeşil Defter'!G44</f>
        <v>126.25500000000001</v>
      </c>
      <c r="J60" s="309">
        <f t="shared" si="5"/>
        <v>126.25500000000001</v>
      </c>
      <c r="K60" s="310">
        <f t="shared" si="6"/>
        <v>0</v>
      </c>
      <c r="L60" s="310">
        <f t="shared" si="7"/>
        <v>0</v>
      </c>
      <c r="M60" s="311">
        <f t="shared" si="8"/>
        <v>0</v>
      </c>
      <c r="N60" s="312"/>
    </row>
    <row r="61" spans="1:15" ht="21" customHeight="1" x14ac:dyDescent="0.2">
      <c r="B61" s="313">
        <v>5</v>
      </c>
      <c r="C61" s="501" t="str">
        <f>'Yeşil Defter'!C45:D45</f>
        <v>+8.70 KOTU DUVAR</v>
      </c>
      <c r="D61" s="502"/>
      <c r="E61" s="304"/>
      <c r="F61" s="305" t="str">
        <f>'Yeşil Defter'!E45</f>
        <v>m2</v>
      </c>
      <c r="G61" s="306"/>
      <c r="H61" s="307"/>
      <c r="I61" s="308">
        <f>'Yeşil Defter'!G45</f>
        <v>115.05500000000001</v>
      </c>
      <c r="J61" s="309">
        <f t="shared" si="5"/>
        <v>115.05500000000001</v>
      </c>
      <c r="K61" s="310">
        <f t="shared" si="6"/>
        <v>0</v>
      </c>
      <c r="L61" s="310">
        <f t="shared" si="7"/>
        <v>0</v>
      </c>
      <c r="M61" s="311">
        <f t="shared" si="8"/>
        <v>0</v>
      </c>
      <c r="N61" s="312"/>
    </row>
    <row r="62" spans="1:15" ht="21" customHeight="1" x14ac:dyDescent="0.2">
      <c r="B62" s="301">
        <v>6</v>
      </c>
      <c r="C62" s="501" t="str">
        <f>'Yeşil Defter'!C46:D46</f>
        <v>TERAS  KATI</v>
      </c>
      <c r="D62" s="502"/>
      <c r="E62" s="304"/>
      <c r="F62" s="305" t="str">
        <f>'Yeşil Defter'!E46</f>
        <v>m2</v>
      </c>
      <c r="G62" s="306"/>
      <c r="H62" s="307"/>
      <c r="I62" s="308">
        <f>'Yeşil Defter'!G46</f>
        <v>41.01</v>
      </c>
      <c r="J62" s="309">
        <f t="shared" ref="J62:J74" si="9">+I62+H62</f>
        <v>41.01</v>
      </c>
      <c r="K62" s="310">
        <f t="shared" si="6"/>
        <v>0</v>
      </c>
      <c r="L62" s="310">
        <f t="shared" si="7"/>
        <v>0</v>
      </c>
      <c r="M62" s="311">
        <f t="shared" si="8"/>
        <v>0</v>
      </c>
      <c r="N62" s="312"/>
    </row>
    <row r="63" spans="1:15" ht="21" customHeight="1" x14ac:dyDescent="0.2">
      <c r="B63" s="291" t="s">
        <v>893</v>
      </c>
      <c r="C63" s="496" t="str">
        <f>'Yeşil Defter'!C47:D47</f>
        <v>10 luk BİMS DUVAR YAPILMASI</v>
      </c>
      <c r="D63" s="497"/>
      <c r="E63" s="315"/>
      <c r="F63" s="293">
        <f>'Yeşil Defter'!E47</f>
        <v>0</v>
      </c>
      <c r="G63" s="317"/>
      <c r="H63" s="318"/>
      <c r="I63" s="325">
        <f>'Yeşil Defter'!G47</f>
        <v>0</v>
      </c>
      <c r="J63" s="326">
        <f t="shared" si="9"/>
        <v>0</v>
      </c>
      <c r="K63" s="498" t="s">
        <v>883</v>
      </c>
      <c r="L63" s="499"/>
      <c r="M63" s="500"/>
      <c r="N63" s="300">
        <f>SUM(M64:M65)</f>
        <v>0</v>
      </c>
    </row>
    <row r="64" spans="1:15" ht="21" customHeight="1" x14ac:dyDescent="0.2">
      <c r="B64" s="301">
        <v>1</v>
      </c>
      <c r="C64" s="501" t="str">
        <f>'Yeşil Defter'!C48:D48</f>
        <v>- 6.40 KOTU DUVARLARI</v>
      </c>
      <c r="D64" s="502"/>
      <c r="E64" s="304"/>
      <c r="F64" s="305" t="str">
        <f>'Yeşil Defter'!E48</f>
        <v>m2</v>
      </c>
      <c r="G64" s="306"/>
      <c r="H64" s="307"/>
      <c r="I64" s="308">
        <f>'Yeşil Defter'!G48</f>
        <v>31.023999999999994</v>
      </c>
      <c r="J64" s="309">
        <f t="shared" si="9"/>
        <v>31.023999999999994</v>
      </c>
      <c r="K64" s="310">
        <f t="shared" si="6"/>
        <v>0</v>
      </c>
      <c r="L64" s="310">
        <f t="shared" si="7"/>
        <v>0</v>
      </c>
      <c r="M64" s="311">
        <f t="shared" si="8"/>
        <v>0</v>
      </c>
      <c r="N64" s="312"/>
    </row>
    <row r="65" spans="2:14" ht="21" customHeight="1" x14ac:dyDescent="0.2">
      <c r="B65" s="313">
        <v>2</v>
      </c>
      <c r="C65" s="501" t="str">
        <f>'Yeşil Defter'!C49:D49</f>
        <v>- 3.20 KOTU DUVARLARI</v>
      </c>
      <c r="D65" s="502"/>
      <c r="E65" s="304"/>
      <c r="F65" s="305" t="str">
        <f>'Yeşil Defter'!E49</f>
        <v>m2</v>
      </c>
      <c r="G65" s="306"/>
      <c r="H65" s="307"/>
      <c r="I65" s="308">
        <f>'Yeşil Defter'!G49</f>
        <v>54.185999999999993</v>
      </c>
      <c r="J65" s="309">
        <f t="shared" si="9"/>
        <v>54.185999999999993</v>
      </c>
      <c r="K65" s="310">
        <f t="shared" si="6"/>
        <v>0</v>
      </c>
      <c r="L65" s="310">
        <f t="shared" si="7"/>
        <v>0</v>
      </c>
      <c r="M65" s="311">
        <f t="shared" si="8"/>
        <v>0</v>
      </c>
      <c r="N65" s="312"/>
    </row>
    <row r="66" spans="2:14" ht="21" customHeight="1" x14ac:dyDescent="0.2">
      <c r="B66" s="324" t="s">
        <v>894</v>
      </c>
      <c r="C66" s="496" t="str">
        <f>'Yeşil Defter'!C50:D50</f>
        <v>30 x 50 x 100 lük POLİSTREN ASMOLEN</v>
      </c>
      <c r="D66" s="497"/>
      <c r="E66" s="315"/>
      <c r="F66" s="293">
        <f>'Yeşil Defter'!E50</f>
        <v>0</v>
      </c>
      <c r="G66" s="317"/>
      <c r="H66" s="318"/>
      <c r="I66" s="325">
        <f>'Yeşil Defter'!G50</f>
        <v>0</v>
      </c>
      <c r="J66" s="326">
        <f t="shared" si="9"/>
        <v>0</v>
      </c>
      <c r="K66" s="321">
        <f>I66*G66</f>
        <v>0</v>
      </c>
      <c r="L66" s="321">
        <f>J66*H66</f>
        <v>0</v>
      </c>
      <c r="M66" s="299" t="s">
        <v>236</v>
      </c>
      <c r="N66" s="300">
        <f>M67</f>
        <v>0</v>
      </c>
    </row>
    <row r="67" spans="2:14" ht="21" customHeight="1" x14ac:dyDescent="0.2">
      <c r="B67" s="313">
        <v>1</v>
      </c>
      <c r="C67" s="501" t="str">
        <f>'Yeşil Defter'!C51:D51</f>
        <v>TOPLAM UZUNLUK</v>
      </c>
      <c r="D67" s="502"/>
      <c r="E67" s="304"/>
      <c r="F67" s="305" t="str">
        <f>'Yeşil Defter'!E51</f>
        <v>mt</v>
      </c>
      <c r="G67" s="329"/>
      <c r="H67" s="307"/>
      <c r="I67" s="308">
        <f>'Yeşil Defter'!G51</f>
        <v>385</v>
      </c>
      <c r="J67" s="309">
        <f>'Yeşil Defter'!G51</f>
        <v>385</v>
      </c>
      <c r="K67" s="328"/>
      <c r="L67" s="310">
        <f>J67*H67</f>
        <v>0</v>
      </c>
      <c r="M67" s="311">
        <f>L67</f>
        <v>0</v>
      </c>
      <c r="N67" s="312"/>
    </row>
    <row r="68" spans="2:14" ht="21" customHeight="1" x14ac:dyDescent="0.2">
      <c r="B68" s="301"/>
      <c r="C68" s="302">
        <f>+'Yeşil Defter'!C66</f>
        <v>0</v>
      </c>
      <c r="D68" s="303"/>
      <c r="E68" s="304"/>
      <c r="F68" s="314">
        <f>+'Yeşil Defter'!E66</f>
        <v>0</v>
      </c>
      <c r="G68" s="306"/>
      <c r="H68" s="307"/>
      <c r="I68" s="308">
        <f>+'Yeşil Defter'!G66</f>
        <v>0</v>
      </c>
      <c r="J68" s="309">
        <f t="shared" si="9"/>
        <v>0</v>
      </c>
      <c r="K68" s="310"/>
      <c r="L68" s="310"/>
      <c r="M68" s="311">
        <f>L68</f>
        <v>0</v>
      </c>
      <c r="N68" s="312"/>
    </row>
    <row r="69" spans="2:14" ht="21" customHeight="1" x14ac:dyDescent="0.2">
      <c r="B69" s="313"/>
      <c r="C69" s="302">
        <f>+'Yeşil Defter'!C67</f>
        <v>0</v>
      </c>
      <c r="D69" s="303"/>
      <c r="E69" s="304"/>
      <c r="F69" s="314">
        <f>+'Yeşil Defter'!E67</f>
        <v>0</v>
      </c>
      <c r="G69" s="306"/>
      <c r="H69" s="307"/>
      <c r="I69" s="308">
        <f>+'Yeşil Defter'!G67</f>
        <v>0</v>
      </c>
      <c r="J69" s="309">
        <f t="shared" si="9"/>
        <v>0</v>
      </c>
      <c r="K69" s="310"/>
      <c r="L69" s="310"/>
      <c r="M69" s="311"/>
      <c r="N69" s="312"/>
    </row>
    <row r="70" spans="2:14" ht="21" customHeight="1" x14ac:dyDescent="0.2">
      <c r="B70" s="301"/>
      <c r="C70" s="302">
        <f>+'Yeşil Defter'!C68</f>
        <v>0</v>
      </c>
      <c r="D70" s="303"/>
      <c r="E70" s="304"/>
      <c r="F70" s="314">
        <f>+'Yeşil Defter'!E68</f>
        <v>0</v>
      </c>
      <c r="G70" s="306"/>
      <c r="H70" s="307"/>
      <c r="I70" s="308">
        <f>+'Yeşil Defter'!G68</f>
        <v>0</v>
      </c>
      <c r="J70" s="309">
        <f t="shared" si="9"/>
        <v>0</v>
      </c>
      <c r="K70" s="310"/>
      <c r="L70" s="310"/>
      <c r="M70" s="311"/>
      <c r="N70" s="312"/>
    </row>
    <row r="71" spans="2:14" ht="21" customHeight="1" x14ac:dyDescent="0.2">
      <c r="B71" s="313"/>
      <c r="C71" s="302">
        <f>+'Yeşil Defter'!C69</f>
        <v>0</v>
      </c>
      <c r="D71" s="303"/>
      <c r="E71" s="304"/>
      <c r="F71" s="314">
        <f>+'Yeşil Defter'!E69</f>
        <v>0</v>
      </c>
      <c r="G71" s="306"/>
      <c r="H71" s="307"/>
      <c r="I71" s="308">
        <f>+'Yeşil Defter'!G69</f>
        <v>0</v>
      </c>
      <c r="J71" s="309">
        <f t="shared" si="9"/>
        <v>0</v>
      </c>
      <c r="K71" s="310"/>
      <c r="L71" s="310"/>
      <c r="M71" s="311"/>
      <c r="N71" s="312"/>
    </row>
    <row r="72" spans="2:14" ht="21" customHeight="1" x14ac:dyDescent="0.2">
      <c r="B72" s="301"/>
      <c r="C72" s="302">
        <f>+'Yeşil Defter'!C70</f>
        <v>0</v>
      </c>
      <c r="D72" s="303"/>
      <c r="E72" s="304"/>
      <c r="F72" s="314">
        <f>+'Yeşil Defter'!E70</f>
        <v>0</v>
      </c>
      <c r="G72" s="306"/>
      <c r="H72" s="307"/>
      <c r="I72" s="308">
        <f>+'Yeşil Defter'!G70</f>
        <v>0</v>
      </c>
      <c r="J72" s="309">
        <f t="shared" si="9"/>
        <v>0</v>
      </c>
      <c r="K72" s="310"/>
      <c r="L72" s="310"/>
      <c r="M72" s="311"/>
      <c r="N72" s="312"/>
    </row>
    <row r="73" spans="2:14" ht="21" customHeight="1" x14ac:dyDescent="0.2">
      <c r="B73" s="313"/>
      <c r="C73" s="302">
        <f>+'Yeşil Defter'!C71</f>
        <v>0</v>
      </c>
      <c r="D73" s="303"/>
      <c r="E73" s="304"/>
      <c r="F73" s="314">
        <f>+'Yeşil Defter'!E71</f>
        <v>0</v>
      </c>
      <c r="G73" s="306"/>
      <c r="H73" s="307"/>
      <c r="I73" s="308">
        <f>+'Yeşil Defter'!G71</f>
        <v>0</v>
      </c>
      <c r="J73" s="309">
        <f t="shared" si="9"/>
        <v>0</v>
      </c>
      <c r="K73" s="310"/>
      <c r="L73" s="310"/>
      <c r="M73" s="311"/>
      <c r="N73" s="312"/>
    </row>
    <row r="74" spans="2:14" ht="21" customHeight="1" x14ac:dyDescent="0.2">
      <c r="B74" s="301"/>
      <c r="C74" s="302">
        <f>+'Yeşil Defter'!C72</f>
        <v>0</v>
      </c>
      <c r="D74" s="303"/>
      <c r="E74" s="304"/>
      <c r="F74" s="314">
        <f>+'Yeşil Defter'!E72</f>
        <v>0</v>
      </c>
      <c r="G74" s="306"/>
      <c r="H74" s="307"/>
      <c r="I74" s="308">
        <f>+'Yeşil Defter'!G72</f>
        <v>0</v>
      </c>
      <c r="J74" s="309">
        <f t="shared" si="9"/>
        <v>0</v>
      </c>
      <c r="K74" s="310"/>
      <c r="L74" s="310"/>
      <c r="M74" s="311"/>
      <c r="N74" s="312"/>
    </row>
    <row r="75" spans="2:14" ht="21" customHeight="1" x14ac:dyDescent="0.2">
      <c r="B75" s="313"/>
      <c r="C75" s="302">
        <f>+'Yeşil Defter'!C73</f>
        <v>0</v>
      </c>
      <c r="D75" s="303"/>
      <c r="E75" s="304"/>
      <c r="F75" s="314">
        <f>+'Yeşil Defter'!E73</f>
        <v>0</v>
      </c>
      <c r="G75" s="306"/>
      <c r="H75" s="307"/>
      <c r="I75" s="308">
        <f>+'Yeşil Defter'!G73</f>
        <v>0</v>
      </c>
      <c r="J75" s="309"/>
      <c r="K75" s="310"/>
      <c r="L75" s="310"/>
      <c r="M75" s="311"/>
      <c r="N75" s="312"/>
    </row>
    <row r="76" spans="2:14" ht="21" customHeight="1" x14ac:dyDescent="0.2">
      <c r="B76" s="301"/>
      <c r="C76" s="302">
        <f>+'Yeşil Defter'!C74</f>
        <v>0</v>
      </c>
      <c r="D76" s="303"/>
      <c r="E76" s="304"/>
      <c r="F76" s="314">
        <f>+'Yeşil Defter'!E74</f>
        <v>0</v>
      </c>
      <c r="G76" s="306"/>
      <c r="H76" s="307"/>
      <c r="I76" s="308">
        <f>+'Yeşil Defter'!G74</f>
        <v>0</v>
      </c>
      <c r="J76" s="309">
        <f>+I76+H76</f>
        <v>0</v>
      </c>
      <c r="K76" s="310"/>
      <c r="L76" s="310"/>
      <c r="M76" s="311"/>
      <c r="N76" s="312"/>
    </row>
    <row r="77" spans="2:14" ht="21" customHeight="1" x14ac:dyDescent="0.2">
      <c r="B77" s="313"/>
      <c r="C77" s="302">
        <f>+'Yeşil Defter'!C75</f>
        <v>0</v>
      </c>
      <c r="D77" s="303"/>
      <c r="E77" s="304"/>
      <c r="F77" s="314">
        <f>+'Yeşil Defter'!E75</f>
        <v>0</v>
      </c>
      <c r="G77" s="306"/>
      <c r="H77" s="307"/>
      <c r="I77" s="308">
        <f>+'Yeşil Defter'!G75</f>
        <v>0</v>
      </c>
      <c r="J77" s="309">
        <f>+I77+H77</f>
        <v>0</v>
      </c>
      <c r="K77" s="310"/>
      <c r="L77" s="310"/>
      <c r="M77" s="311"/>
      <c r="N77" s="312"/>
    </row>
    <row r="78" spans="2:14" ht="23.25" customHeight="1" thickBot="1" x14ac:dyDescent="0.25">
      <c r="B78" s="313"/>
      <c r="C78" s="302">
        <f>+'Yeşil Defter'!C76</f>
        <v>0</v>
      </c>
      <c r="D78" s="303"/>
      <c r="E78" s="304"/>
      <c r="F78" s="314">
        <f>+'Yeşil Defter'!E76</f>
        <v>0</v>
      </c>
      <c r="G78" s="350"/>
      <c r="H78" s="307"/>
      <c r="I78" s="308">
        <f>+'Yeşil Defter'!G76</f>
        <v>0</v>
      </c>
      <c r="J78" s="309">
        <f>+I78+H78</f>
        <v>0</v>
      </c>
      <c r="K78" s="310"/>
      <c r="L78" s="310"/>
      <c r="M78" s="311"/>
      <c r="N78" s="312"/>
    </row>
    <row r="79" spans="2:14" s="237" customFormat="1" ht="22.5" customHeight="1" thickBot="1" x14ac:dyDescent="0.3">
      <c r="B79" s="331"/>
      <c r="C79" s="332" t="s">
        <v>90</v>
      </c>
      <c r="D79" s="333"/>
      <c r="E79" s="333"/>
      <c r="F79" s="333"/>
      <c r="G79" s="334"/>
      <c r="H79" s="335"/>
      <c r="I79" s="334"/>
      <c r="J79" s="334"/>
      <c r="K79" s="336"/>
      <c r="L79" s="337"/>
      <c r="M79" s="337">
        <f>SUM(M52:M78)</f>
        <v>0</v>
      </c>
      <c r="N79" s="351">
        <f>N66+N63+N56+N52</f>
        <v>0</v>
      </c>
    </row>
    <row r="80" spans="2:14" ht="12.75" thickTop="1" x14ac:dyDescent="0.2">
      <c r="B80" s="54"/>
      <c r="C80" s="54"/>
      <c r="D80" s="54"/>
      <c r="E80" s="54"/>
      <c r="F80" s="54"/>
      <c r="G80" s="352"/>
      <c r="H80" s="200"/>
      <c r="I80" s="54"/>
      <c r="J80" s="54"/>
      <c r="K80" s="54"/>
      <c r="L80" s="54"/>
      <c r="M80" s="54"/>
      <c r="N80" s="54"/>
    </row>
  </sheetData>
  <mergeCells count="31">
    <mergeCell ref="K63:M63"/>
    <mergeCell ref="C66:D66"/>
    <mergeCell ref="C56:D56"/>
    <mergeCell ref="C57:D57"/>
    <mergeCell ref="H10:H11"/>
    <mergeCell ref="C53:D53"/>
    <mergeCell ref="C58:D58"/>
    <mergeCell ref="C59:D59"/>
    <mergeCell ref="C60:D60"/>
    <mergeCell ref="C61:D61"/>
    <mergeCell ref="K56:M56"/>
    <mergeCell ref="C67:D67"/>
    <mergeCell ref="C62:D62"/>
    <mergeCell ref="C63:D63"/>
    <mergeCell ref="C64:D64"/>
    <mergeCell ref="C65:D65"/>
    <mergeCell ref="C52:D52"/>
    <mergeCell ref="K9:N9"/>
    <mergeCell ref="K49:N49"/>
    <mergeCell ref="C12:D12"/>
    <mergeCell ref="G9:J9"/>
    <mergeCell ref="G10:G11"/>
    <mergeCell ref="K52:L52"/>
    <mergeCell ref="C23:D23"/>
    <mergeCell ref="K34:M34"/>
    <mergeCell ref="C34:D34"/>
    <mergeCell ref="B9:B11"/>
    <mergeCell ref="B49:B51"/>
    <mergeCell ref="G49:J49"/>
    <mergeCell ref="G50:G51"/>
    <mergeCell ref="H50:H51"/>
  </mergeCells>
  <phoneticPr fontId="0" type="noConversion"/>
  <printOptions horizontalCentered="1" gridLinesSet="0"/>
  <pageMargins left="0.16" right="0.51" top="0.19685039370078741" bottom="0.27559055118110237" header="0.19685039370078741" footer="0.23622047244094491"/>
  <pageSetup paperSize="9" scale="75" orientation="landscape" r:id="rId1"/>
  <headerFooter alignWithMargins="0">
    <oddFooter xml:space="preserve">&amp;R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1">
    <tabColor theme="6" tint="0.39997558519241921"/>
  </sheetPr>
  <dimension ref="B1:H55"/>
  <sheetViews>
    <sheetView showGridLines="0" showZeros="0" topLeftCell="B1" zoomScaleNormal="100" zoomScaleSheetLayoutView="110" workbookViewId="0">
      <selection activeCell="I8" sqref="I8"/>
    </sheetView>
  </sheetViews>
  <sheetFormatPr defaultRowHeight="12" x14ac:dyDescent="0.25"/>
  <cols>
    <col min="1" max="1" width="4.625" style="54" customWidth="1"/>
    <col min="2" max="2" width="4.375" style="54" customWidth="1"/>
    <col min="3" max="3" width="17.875" style="54" customWidth="1"/>
    <col min="4" max="4" width="25.625" style="54" customWidth="1"/>
    <col min="5" max="5" width="4.75" style="54" customWidth="1"/>
    <col min="6" max="6" width="13.25" style="200" customWidth="1"/>
    <col min="7" max="7" width="15.125" style="200" customWidth="1"/>
    <col min="8" max="8" width="12.25" style="200" customWidth="1"/>
    <col min="9" max="16384" width="9" style="54"/>
  </cols>
  <sheetData>
    <row r="1" spans="2:8" ht="12.75" thickBot="1" x14ac:dyDescent="0.3"/>
    <row r="2" spans="2:8" ht="20.100000000000001" customHeight="1" x14ac:dyDescent="0.25">
      <c r="B2" s="201"/>
      <c r="C2" s="202"/>
      <c r="D2" s="202"/>
      <c r="E2" s="202"/>
      <c r="F2" s="203"/>
      <c r="G2" s="203"/>
      <c r="H2" s="204"/>
    </row>
    <row r="3" spans="2:8" ht="20.100000000000001" customHeight="1" x14ac:dyDescent="0.25">
      <c r="B3" s="507" t="s">
        <v>67</v>
      </c>
      <c r="C3" s="508"/>
      <c r="D3" s="508"/>
      <c r="E3" s="508"/>
      <c r="F3" s="508"/>
      <c r="G3" s="508"/>
      <c r="H3" s="509"/>
    </row>
    <row r="4" spans="2:8" s="78" customFormat="1" ht="20.100000000000001" customHeight="1" x14ac:dyDescent="0.25">
      <c r="B4" s="205"/>
      <c r="C4" s="60" t="s">
        <v>47</v>
      </c>
      <c r="D4" s="60"/>
      <c r="E4" s="206" t="s">
        <v>0</v>
      </c>
      <c r="F4" s="20" t="str">
        <f>Kapak!F20</f>
        <v>TD-TK-07.004</v>
      </c>
      <c r="G4" s="207"/>
      <c r="H4" s="208"/>
    </row>
    <row r="5" spans="2:8" ht="20.100000000000001" customHeight="1" x14ac:dyDescent="0.25">
      <c r="B5" s="205"/>
      <c r="C5" s="60" t="s">
        <v>896</v>
      </c>
      <c r="D5" s="60"/>
      <c r="E5" s="206" t="s">
        <v>0</v>
      </c>
      <c r="F5" s="20" t="str">
        <f>Beton!E5</f>
        <v>HAFZULLAH İNŞ. MİM. BİLİŞ. TİC. LTD. ŞTİ. LTD.ŞTİ.</v>
      </c>
      <c r="G5" s="209"/>
      <c r="H5" s="208"/>
    </row>
    <row r="6" spans="2:8" ht="20.100000000000001" customHeight="1" thickBot="1" x14ac:dyDescent="0.3">
      <c r="B6" s="210"/>
      <c r="C6" s="211" t="s">
        <v>69</v>
      </c>
      <c r="D6" s="211"/>
      <c r="E6" s="212" t="s">
        <v>0</v>
      </c>
      <c r="F6" s="63" t="str">
        <f>Özet!F7</f>
        <v>İŞ MERKEZİ KABA İŞLER KEŞİF</v>
      </c>
      <c r="G6" s="213"/>
      <c r="H6" s="214"/>
    </row>
    <row r="7" spans="2:8" ht="51.75" customHeight="1" x14ac:dyDescent="0.25">
      <c r="B7" s="516" t="s">
        <v>46</v>
      </c>
      <c r="C7" s="510"/>
      <c r="D7" s="511"/>
      <c r="E7" s="514" t="s">
        <v>74</v>
      </c>
      <c r="F7" s="215" t="s">
        <v>229</v>
      </c>
      <c r="G7" s="215" t="s">
        <v>227</v>
      </c>
      <c r="H7" s="215" t="s">
        <v>50</v>
      </c>
    </row>
    <row r="8" spans="2:8" ht="21.75" customHeight="1" thickBot="1" x14ac:dyDescent="0.3">
      <c r="B8" s="517"/>
      <c r="C8" s="512" t="s">
        <v>13</v>
      </c>
      <c r="D8" s="513"/>
      <c r="E8" s="515"/>
      <c r="F8" s="216" t="s">
        <v>49</v>
      </c>
      <c r="G8" s="217" t="s">
        <v>49</v>
      </c>
      <c r="H8" s="218" t="s">
        <v>2</v>
      </c>
    </row>
    <row r="9" spans="2:8" ht="21" customHeight="1" thickTop="1" x14ac:dyDescent="0.25">
      <c r="B9" s="219">
        <v>1</v>
      </c>
      <c r="C9" s="503" t="str">
        <f>+Beton!E7</f>
        <v>C 25 B.A BETONU</v>
      </c>
      <c r="D9" s="504"/>
      <c r="E9" s="220"/>
      <c r="F9" s="221"/>
      <c r="G9" s="222"/>
      <c r="H9" s="223"/>
    </row>
    <row r="10" spans="2:8" ht="21" customHeight="1" x14ac:dyDescent="0.25">
      <c r="B10" s="224">
        <f t="shared" ref="B10:B31" si="0">+B9+1</f>
        <v>2</v>
      </c>
      <c r="C10" s="225" t="str">
        <f>Beton!C14</f>
        <v>TEMEL BETONU (Grobeton Dahil)</v>
      </c>
      <c r="D10" s="226"/>
      <c r="E10" s="227" t="str">
        <f>Beton!D14</f>
        <v>m3</v>
      </c>
      <c r="F10" s="228">
        <f>G10</f>
        <v>113.80850000000001</v>
      </c>
      <c r="G10" s="229">
        <f>Beton!L14</f>
        <v>113.80850000000001</v>
      </c>
      <c r="H10" s="230">
        <f>G10</f>
        <v>113.80850000000001</v>
      </c>
    </row>
    <row r="11" spans="2:8" ht="21" customHeight="1" x14ac:dyDescent="0.25">
      <c r="B11" s="224">
        <f t="shared" si="0"/>
        <v>3</v>
      </c>
      <c r="C11" s="225" t="str">
        <f>Beton!C15</f>
        <v>PERDE BETONU -3.20 KOTU</v>
      </c>
      <c r="D11" s="226"/>
      <c r="E11" s="227" t="str">
        <f>Beton!D15</f>
        <v>m3</v>
      </c>
      <c r="F11" s="228">
        <f t="shared" ref="F11:F19" si="1">G11</f>
        <v>44.320000000000007</v>
      </c>
      <c r="G11" s="229">
        <f>SUM(Beton!L15:L23)</f>
        <v>44.320000000000007</v>
      </c>
      <c r="H11" s="230">
        <f t="shared" ref="H11:H51" si="2">G11</f>
        <v>44.320000000000007</v>
      </c>
    </row>
    <row r="12" spans="2:8" ht="21" customHeight="1" x14ac:dyDescent="0.25">
      <c r="B12" s="224">
        <f t="shared" si="0"/>
        <v>4</v>
      </c>
      <c r="C12" s="225" t="str">
        <f>Beton!C24</f>
        <v>-3.20 KOTU BETONU KOL.KİR.DÖŞEME</v>
      </c>
      <c r="D12" s="226"/>
      <c r="E12" s="227" t="str">
        <f>Beton!D16</f>
        <v>m3</v>
      </c>
      <c r="F12" s="228">
        <f t="shared" si="1"/>
        <v>39.18815</v>
      </c>
      <c r="G12" s="229">
        <f>SUM(Beton!J24:K47)</f>
        <v>39.18815</v>
      </c>
      <c r="H12" s="230">
        <f t="shared" si="2"/>
        <v>39.18815</v>
      </c>
    </row>
    <row r="13" spans="2:8" ht="21" customHeight="1" x14ac:dyDescent="0.25">
      <c r="B13" s="224">
        <f t="shared" si="0"/>
        <v>5</v>
      </c>
      <c r="C13" s="225" t="str">
        <f>Beton!C48</f>
        <v>PERDE BETONU 0.00 KOTU</v>
      </c>
      <c r="D13" s="226"/>
      <c r="E13" s="227" t="str">
        <f>Beton!D17</f>
        <v>m3</v>
      </c>
      <c r="F13" s="228">
        <f t="shared" si="1"/>
        <v>44.320000000000007</v>
      </c>
      <c r="G13" s="229">
        <f>Beton!L48</f>
        <v>44.320000000000007</v>
      </c>
      <c r="H13" s="230">
        <f t="shared" si="2"/>
        <v>44.320000000000007</v>
      </c>
    </row>
    <row r="14" spans="2:8" ht="21" customHeight="1" x14ac:dyDescent="0.25">
      <c r="B14" s="224">
        <f t="shared" si="0"/>
        <v>6</v>
      </c>
      <c r="C14" s="225" t="str">
        <f>Beton!C49</f>
        <v>0.00 KOTU BETONU KOL.KİR.DÖŞEME</v>
      </c>
      <c r="D14" s="226"/>
      <c r="E14" s="227" t="str">
        <f>Beton!D18</f>
        <v>m3</v>
      </c>
      <c r="F14" s="228">
        <f t="shared" si="1"/>
        <v>39.18815</v>
      </c>
      <c r="G14" s="229">
        <f>Beton!L49</f>
        <v>39.18815</v>
      </c>
      <c r="H14" s="230">
        <f t="shared" si="2"/>
        <v>39.18815</v>
      </c>
    </row>
    <row r="15" spans="2:8" ht="21" customHeight="1" x14ac:dyDescent="0.25">
      <c r="B15" s="224">
        <f t="shared" si="0"/>
        <v>7</v>
      </c>
      <c r="C15" s="225" t="str">
        <f>Beton!C50</f>
        <v>+3.00 KOTU B.A BETONU</v>
      </c>
      <c r="D15" s="226"/>
      <c r="E15" s="227" t="str">
        <f>Beton!D19</f>
        <v>m3</v>
      </c>
      <c r="F15" s="228">
        <f t="shared" si="1"/>
        <v>27.881450000000005</v>
      </c>
      <c r="G15" s="229">
        <f>SUM(Beton!K50:K53)+SUM(Beton!K70:K87)</f>
        <v>27.881450000000005</v>
      </c>
      <c r="H15" s="230">
        <f t="shared" si="2"/>
        <v>27.881450000000005</v>
      </c>
    </row>
    <row r="16" spans="2:8" ht="21" customHeight="1" x14ac:dyDescent="0.25">
      <c r="B16" s="224">
        <f t="shared" si="0"/>
        <v>8</v>
      </c>
      <c r="C16" s="231" t="str">
        <f>Beton!C88</f>
        <v>+5.50 KOTU BETON KOL.KİR.DÖŞEME</v>
      </c>
      <c r="D16" s="226"/>
      <c r="E16" s="227" t="str">
        <f>Beton!D20</f>
        <v>m3</v>
      </c>
      <c r="F16" s="228">
        <f t="shared" si="1"/>
        <v>55.216549999999998</v>
      </c>
      <c r="G16" s="232">
        <f>SUM(Beton!L88:L109)+SUM(Beton!L126:L145)</f>
        <v>55.216549999999998</v>
      </c>
      <c r="H16" s="230">
        <f t="shared" si="2"/>
        <v>55.216549999999998</v>
      </c>
    </row>
    <row r="17" spans="2:8" ht="21" customHeight="1" x14ac:dyDescent="0.25">
      <c r="B17" s="224">
        <f t="shared" si="0"/>
        <v>9</v>
      </c>
      <c r="C17" s="225" t="str">
        <f>Beton!C146</f>
        <v>+8.70 KOTU BETON KOL. KİR. DÖŞEME</v>
      </c>
      <c r="D17" s="226"/>
      <c r="E17" s="227" t="str">
        <f>Beton!D21</f>
        <v>m3</v>
      </c>
      <c r="F17" s="228">
        <f t="shared" si="1"/>
        <v>50.854599999999998</v>
      </c>
      <c r="G17" s="229">
        <f>SUM(Beton!L146:L165)+SUM(Beton!L181:L198)</f>
        <v>50.854599999999998</v>
      </c>
      <c r="H17" s="230">
        <f t="shared" si="2"/>
        <v>50.854599999999998</v>
      </c>
    </row>
    <row r="18" spans="2:8" ht="21" customHeight="1" x14ac:dyDescent="0.25">
      <c r="B18" s="224">
        <f t="shared" si="0"/>
        <v>10</v>
      </c>
      <c r="C18" s="233" t="str">
        <f>Beton!C199</f>
        <v>+11.50 KOTU BETON KOL.KİR.DÖŞEME</v>
      </c>
      <c r="D18" s="226"/>
      <c r="E18" s="227" t="str">
        <f>Beton!D22</f>
        <v>m3</v>
      </c>
      <c r="F18" s="228">
        <f t="shared" si="1"/>
        <v>50.854599999999998</v>
      </c>
      <c r="G18" s="229">
        <f>Beton!L199</f>
        <v>50.854599999999998</v>
      </c>
      <c r="H18" s="230">
        <f t="shared" si="2"/>
        <v>50.854599999999998</v>
      </c>
    </row>
    <row r="19" spans="2:8" ht="21" customHeight="1" x14ac:dyDescent="0.25">
      <c r="B19" s="224">
        <f t="shared" si="0"/>
        <v>11</v>
      </c>
      <c r="C19" s="225" t="str">
        <f>Beton!C200</f>
        <v>ASANSÖR MAK.DAİRESİ+MERD.</v>
      </c>
      <c r="D19" s="226"/>
      <c r="E19" s="227" t="str">
        <f>Beton!D23</f>
        <v>m3</v>
      </c>
      <c r="F19" s="228">
        <f t="shared" si="1"/>
        <v>3.9932499999999997</v>
      </c>
      <c r="G19" s="229">
        <f>SUM(Beton!L200:L201)</f>
        <v>3.9932499999999997</v>
      </c>
      <c r="H19" s="230">
        <f t="shared" si="2"/>
        <v>3.9932499999999997</v>
      </c>
    </row>
    <row r="20" spans="2:8" ht="21" customHeight="1" x14ac:dyDescent="0.25">
      <c r="B20" s="224">
        <f t="shared" si="0"/>
        <v>12</v>
      </c>
      <c r="C20" s="505" t="str">
        <f>Kalıp!E7</f>
        <v xml:space="preserve">B.A KALIP YAPILMASI </v>
      </c>
      <c r="D20" s="506"/>
      <c r="E20" s="227"/>
      <c r="F20" s="234"/>
      <c r="G20" s="229" t="e">
        <f>#REF!</f>
        <v>#REF!</v>
      </c>
      <c r="H20" s="230" t="e">
        <f t="shared" si="2"/>
        <v>#REF!</v>
      </c>
    </row>
    <row r="21" spans="2:8" ht="21" customHeight="1" x14ac:dyDescent="0.25">
      <c r="B21" s="224">
        <f t="shared" si="0"/>
        <v>13</v>
      </c>
      <c r="C21" s="225" t="str">
        <f>Kalıp!C14</f>
        <v>TEMEL KALIBI</v>
      </c>
      <c r="D21" s="226"/>
      <c r="E21" s="227" t="str">
        <f>Kalıp!D14</f>
        <v>m2</v>
      </c>
      <c r="F21" s="234">
        <v>175.38</v>
      </c>
      <c r="G21" s="229">
        <f>SUM(Kalıp!L14:L15)</f>
        <v>46.976999999999997</v>
      </c>
      <c r="H21" s="230">
        <f t="shared" si="2"/>
        <v>46.976999999999997</v>
      </c>
    </row>
    <row r="22" spans="2:8" ht="21" customHeight="1" x14ac:dyDescent="0.25">
      <c r="B22" s="224">
        <f t="shared" si="0"/>
        <v>14</v>
      </c>
      <c r="C22" s="225" t="str">
        <f>Kalıp!C16</f>
        <v xml:space="preserve">-3.20 KOTU KALIBI </v>
      </c>
      <c r="D22" s="226"/>
      <c r="E22" s="227" t="str">
        <f>Kalıp!D15</f>
        <v>m2</v>
      </c>
      <c r="F22" s="234">
        <v>150.36000000000001</v>
      </c>
      <c r="G22" s="229">
        <f>SUM(Kalıp!L16:L26)</f>
        <v>612.37259999999992</v>
      </c>
      <c r="H22" s="230">
        <f t="shared" si="2"/>
        <v>612.37259999999992</v>
      </c>
    </row>
    <row r="23" spans="2:8" ht="21" customHeight="1" x14ac:dyDescent="0.25">
      <c r="B23" s="224">
        <f t="shared" si="0"/>
        <v>15</v>
      </c>
      <c r="C23" s="225" t="str">
        <f>Kalıp!C27</f>
        <v>+0.00 KOTU KALIBI</v>
      </c>
      <c r="D23" s="226"/>
      <c r="E23" s="227" t="str">
        <f>Kalıp!D16</f>
        <v>m2</v>
      </c>
      <c r="F23" s="234">
        <f>F22</f>
        <v>150.36000000000001</v>
      </c>
      <c r="G23" s="229">
        <f>Kalıp!L27</f>
        <v>612.37259999999992</v>
      </c>
      <c r="H23" s="230">
        <f t="shared" si="2"/>
        <v>612.37259999999992</v>
      </c>
    </row>
    <row r="24" spans="2:8" ht="21" customHeight="1" x14ac:dyDescent="0.25">
      <c r="B24" s="224">
        <f t="shared" si="0"/>
        <v>16</v>
      </c>
      <c r="C24" s="225" t="str">
        <f>Kalıp!C28</f>
        <v>+3.00 KOTU KALIBI</v>
      </c>
      <c r="D24" s="226"/>
      <c r="E24" s="227" t="str">
        <f>Kalıp!D17</f>
        <v>m2</v>
      </c>
      <c r="F24" s="234">
        <v>78.28</v>
      </c>
      <c r="G24" s="229">
        <f>SUM(Kalıp!L28:L44)</f>
        <v>202.74950000000001</v>
      </c>
      <c r="H24" s="230">
        <f t="shared" si="2"/>
        <v>202.74950000000001</v>
      </c>
    </row>
    <row r="25" spans="2:8" ht="21" customHeight="1" x14ac:dyDescent="0.25">
      <c r="B25" s="224">
        <f t="shared" si="0"/>
        <v>17</v>
      </c>
      <c r="C25" s="225" t="str">
        <f>Kalıp!C45</f>
        <v>+5.50 KOTU KALIBI</v>
      </c>
      <c r="D25" s="226"/>
      <c r="E25" s="227" t="str">
        <f>Kalıp!D18</f>
        <v>m2</v>
      </c>
      <c r="F25" s="234">
        <f>Kalıp!G45</f>
        <v>180.62</v>
      </c>
      <c r="G25" s="229">
        <f>SUM(Kalıp!L45:L53)</f>
        <v>314.90280000000001</v>
      </c>
      <c r="H25" s="230">
        <f t="shared" si="2"/>
        <v>314.90280000000001</v>
      </c>
    </row>
    <row r="26" spans="2:8" ht="21" customHeight="1" x14ac:dyDescent="0.25">
      <c r="B26" s="224">
        <f t="shared" si="0"/>
        <v>18</v>
      </c>
      <c r="C26" s="225" t="str">
        <f>Kalıp!C70</f>
        <v>+8.70 KOTU KALIBI</v>
      </c>
      <c r="D26" s="226"/>
      <c r="E26" s="227" t="str">
        <f>Kalıp!D19</f>
        <v>m2</v>
      </c>
      <c r="F26" s="234">
        <f>Kalıp!G70</f>
        <v>180.62</v>
      </c>
      <c r="G26" s="229">
        <f>SUM(Kalıp!L70:L77)</f>
        <v>308.83240000000001</v>
      </c>
      <c r="H26" s="230">
        <f t="shared" si="2"/>
        <v>308.83240000000001</v>
      </c>
    </row>
    <row r="27" spans="2:8" ht="21" customHeight="1" x14ac:dyDescent="0.25">
      <c r="B27" s="224">
        <f t="shared" si="0"/>
        <v>19</v>
      </c>
      <c r="C27" s="233" t="str">
        <f>Kalıp!C78</f>
        <v>+11.50 KOTU KALIBI</v>
      </c>
      <c r="D27" s="226"/>
      <c r="E27" s="227" t="str">
        <f>Kalıp!D20</f>
        <v>m2</v>
      </c>
      <c r="F27" s="234">
        <f>Kalıp!G78</f>
        <v>180.62</v>
      </c>
      <c r="G27" s="229">
        <f>SUM(Kalıp!L78:L85)</f>
        <v>308.83240000000001</v>
      </c>
      <c r="H27" s="230">
        <f t="shared" si="2"/>
        <v>308.83240000000001</v>
      </c>
    </row>
    <row r="28" spans="2:8" ht="21" customHeight="1" x14ac:dyDescent="0.25">
      <c r="B28" s="224">
        <f t="shared" si="0"/>
        <v>20</v>
      </c>
      <c r="C28" s="225" t="str">
        <f>Kalıp!C86</f>
        <v>+15.10 KOTU KALIBI</v>
      </c>
      <c r="D28" s="226"/>
      <c r="E28" s="227" t="str">
        <f>Kalıp!D21</f>
        <v>m2</v>
      </c>
      <c r="F28" s="234">
        <f>Kalıp!L86</f>
        <v>25.525500000000001</v>
      </c>
      <c r="G28" s="229">
        <f>SUM(Kalıp!L86:L87)</f>
        <v>31.957500000000003</v>
      </c>
      <c r="H28" s="230">
        <f t="shared" si="2"/>
        <v>31.957500000000003</v>
      </c>
    </row>
    <row r="29" spans="2:8" ht="21" customHeight="1" x14ac:dyDescent="0.25">
      <c r="B29" s="224">
        <f t="shared" si="0"/>
        <v>21</v>
      </c>
      <c r="C29" s="225" t="str">
        <f>Kalıp!C88</f>
        <v>-3.20 KOTU  B.A.PERDE KALIBI</v>
      </c>
      <c r="D29" s="226"/>
      <c r="E29" s="227" t="str">
        <f>Kalıp!D22</f>
        <v>m2</v>
      </c>
      <c r="F29" s="234">
        <f>Kalıp!L88/2</f>
        <v>155.65</v>
      </c>
      <c r="G29" s="229">
        <f>Kalıp!L88</f>
        <v>311.3</v>
      </c>
      <c r="H29" s="230">
        <f t="shared" si="2"/>
        <v>311.3</v>
      </c>
    </row>
    <row r="30" spans="2:8" ht="21" customHeight="1" x14ac:dyDescent="0.25">
      <c r="B30" s="224">
        <f t="shared" si="0"/>
        <v>22</v>
      </c>
      <c r="C30" s="225" t="str">
        <f>Kalıp!C89</f>
        <v>+0.00 KOTU B.A PERDE KALIBI</v>
      </c>
      <c r="D30" s="226"/>
      <c r="E30" s="227" t="str">
        <f>Kalıp!D23</f>
        <v>m2</v>
      </c>
      <c r="F30" s="234">
        <f>Kalıp!L89/2</f>
        <v>155.65</v>
      </c>
      <c r="G30" s="229">
        <f>Kalıp!L89</f>
        <v>311.3</v>
      </c>
      <c r="H30" s="230">
        <f t="shared" si="2"/>
        <v>311.3</v>
      </c>
    </row>
    <row r="31" spans="2:8" ht="21" customHeight="1" x14ac:dyDescent="0.25">
      <c r="B31" s="224">
        <f t="shared" si="0"/>
        <v>23</v>
      </c>
      <c r="C31" s="505" t="s">
        <v>356</v>
      </c>
      <c r="D31" s="506"/>
      <c r="E31" s="227"/>
      <c r="F31" s="234"/>
      <c r="G31" s="229"/>
      <c r="H31" s="230">
        <f t="shared" si="2"/>
        <v>0</v>
      </c>
    </row>
    <row r="32" spans="2:8" ht="21" customHeight="1" x14ac:dyDescent="0.25">
      <c r="B32" s="224">
        <f>+B31+1</f>
        <v>24</v>
      </c>
      <c r="C32" s="225" t="str">
        <f>Demir!D3</f>
        <v>TEMEL</v>
      </c>
      <c r="D32" s="226"/>
      <c r="E32" s="227" t="s">
        <v>101</v>
      </c>
      <c r="F32" s="234">
        <f t="shared" ref="F32:F51" si="3">G32</f>
        <v>7.4616741199999996</v>
      </c>
      <c r="G32" s="229">
        <f>Demir!Q43/1000</f>
        <v>7.4616741199999996</v>
      </c>
      <c r="H32" s="230">
        <f t="shared" si="2"/>
        <v>7.4616741199999996</v>
      </c>
    </row>
    <row r="33" spans="2:8" ht="21" customHeight="1" x14ac:dyDescent="0.25">
      <c r="B33" s="224">
        <f>+B32+1</f>
        <v>25</v>
      </c>
      <c r="C33" s="225" t="str">
        <f>Demir!D48</f>
        <v>-3.20 KOTU B.A DEMİRİ</v>
      </c>
      <c r="D33" s="226"/>
      <c r="E33" s="227" t="s">
        <v>101</v>
      </c>
      <c r="F33" s="229">
        <f t="shared" si="3"/>
        <v>7.5989022500000001</v>
      </c>
      <c r="G33" s="229">
        <f>Demir!Q133/1000</f>
        <v>7.5989022500000001</v>
      </c>
      <c r="H33" s="230">
        <f t="shared" si="2"/>
        <v>7.5989022500000001</v>
      </c>
    </row>
    <row r="34" spans="2:8" ht="21" customHeight="1" x14ac:dyDescent="0.25">
      <c r="B34" s="224">
        <f>+B33+1</f>
        <v>26</v>
      </c>
      <c r="C34" s="225" t="str">
        <f>Demir!D183</f>
        <v>+0.00 KOTU B.A DEMİRİ</v>
      </c>
      <c r="D34" s="226"/>
      <c r="E34" s="227" t="s">
        <v>101</v>
      </c>
      <c r="F34" s="234">
        <f t="shared" si="3"/>
        <v>7.1913102500000008</v>
      </c>
      <c r="G34" s="229">
        <f>Demir!Q223/1000</f>
        <v>7.1913102500000008</v>
      </c>
      <c r="H34" s="230">
        <f t="shared" si="2"/>
        <v>7.1913102500000008</v>
      </c>
    </row>
    <row r="35" spans="2:8" ht="21" customHeight="1" x14ac:dyDescent="0.25">
      <c r="B35" s="224">
        <v>27</v>
      </c>
      <c r="C35" s="225" t="str">
        <f>Demir!D228</f>
        <v>+3.00 KOTU B.A DEMİRİ</v>
      </c>
      <c r="D35" s="226"/>
      <c r="E35" s="227" t="s">
        <v>101</v>
      </c>
      <c r="F35" s="234">
        <f t="shared" si="3"/>
        <v>2.8167189400000003</v>
      </c>
      <c r="G35" s="229">
        <f>Demir!Q315/1000</f>
        <v>2.8167189400000003</v>
      </c>
      <c r="H35" s="230">
        <f t="shared" si="2"/>
        <v>2.8167189400000003</v>
      </c>
    </row>
    <row r="36" spans="2:8" ht="21" customHeight="1" x14ac:dyDescent="0.25">
      <c r="B36" s="224">
        <v>28</v>
      </c>
      <c r="C36" s="225" t="str">
        <f>Demir!D410</f>
        <v>+5.50 KOTU BA DEMİRİ</v>
      </c>
      <c r="D36" s="226"/>
      <c r="E36" s="227" t="s">
        <v>101</v>
      </c>
      <c r="F36" s="234">
        <f t="shared" si="3"/>
        <v>4.6139876800000001</v>
      </c>
      <c r="G36" s="229">
        <f>Demir!Q450/1000</f>
        <v>4.6139876800000001</v>
      </c>
      <c r="H36" s="230">
        <f t="shared" si="2"/>
        <v>4.6139876800000001</v>
      </c>
    </row>
    <row r="37" spans="2:8" ht="21" customHeight="1" x14ac:dyDescent="0.25">
      <c r="B37" s="224">
        <f>+B36+1</f>
        <v>29</v>
      </c>
      <c r="C37" s="225" t="str">
        <f>Demir!D455</f>
        <v>+8,50 KOTU B.A DEMİRİ</v>
      </c>
      <c r="D37" s="226"/>
      <c r="E37" s="227" t="s">
        <v>101</v>
      </c>
      <c r="F37" s="234">
        <f t="shared" si="3"/>
        <v>4.9714992400000009</v>
      </c>
      <c r="G37" s="229">
        <f>Demir!Q585/1000</f>
        <v>4.9714992400000009</v>
      </c>
      <c r="H37" s="230">
        <f t="shared" si="2"/>
        <v>4.9714992400000009</v>
      </c>
    </row>
    <row r="38" spans="2:8" ht="21" customHeight="1" x14ac:dyDescent="0.25">
      <c r="B38" s="224">
        <v>29</v>
      </c>
      <c r="C38" s="225" t="str">
        <f>Demir!D680</f>
        <v>+11,50 KOTU B.A DEMİRİ</v>
      </c>
      <c r="D38" s="226"/>
      <c r="E38" s="227" t="s">
        <v>101</v>
      </c>
      <c r="F38" s="234">
        <f t="shared" si="3"/>
        <v>4.9714992400000009</v>
      </c>
      <c r="G38" s="229">
        <f>Demir!Q720/1000</f>
        <v>4.9714992400000009</v>
      </c>
      <c r="H38" s="230">
        <f t="shared" si="2"/>
        <v>4.9714992400000009</v>
      </c>
    </row>
    <row r="39" spans="2:8" ht="21" customHeight="1" x14ac:dyDescent="0.25">
      <c r="B39" s="224">
        <v>30</v>
      </c>
      <c r="C39" s="235" t="s">
        <v>876</v>
      </c>
      <c r="D39" s="226"/>
      <c r="E39" s="227" t="s">
        <v>101</v>
      </c>
      <c r="F39" s="234">
        <f t="shared" si="3"/>
        <v>1.21</v>
      </c>
      <c r="G39" s="229">
        <v>1.21</v>
      </c>
      <c r="H39" s="230">
        <f t="shared" si="2"/>
        <v>1.21</v>
      </c>
    </row>
    <row r="40" spans="2:8" ht="21" customHeight="1" x14ac:dyDescent="0.25">
      <c r="B40" s="224">
        <f>+B39+1</f>
        <v>31</v>
      </c>
      <c r="C40" s="505" t="s">
        <v>878</v>
      </c>
      <c r="D40" s="506"/>
      <c r="E40" s="227"/>
      <c r="F40" s="234">
        <f t="shared" si="3"/>
        <v>0</v>
      </c>
      <c r="G40" s="229"/>
      <c r="H40" s="230">
        <f t="shared" si="2"/>
        <v>0</v>
      </c>
    </row>
    <row r="41" spans="2:8" ht="21" customHeight="1" x14ac:dyDescent="0.25">
      <c r="B41" s="224">
        <v>31</v>
      </c>
      <c r="C41" s="225" t="str">
        <f>'Duvar (20 cm)'!C14</f>
        <v>-6.40 KOTU DUVARLARI</v>
      </c>
      <c r="D41" s="226"/>
      <c r="E41" s="227">
        <f>'Duvar (20 cm)'!D14</f>
        <v>0</v>
      </c>
      <c r="F41" s="234">
        <f t="shared" si="3"/>
        <v>30.111999999999995</v>
      </c>
      <c r="G41" s="229">
        <f>SUM('Duvar (20 cm)'!J15:K19)</f>
        <v>30.111999999999995</v>
      </c>
      <c r="H41" s="230">
        <f t="shared" si="2"/>
        <v>30.111999999999995</v>
      </c>
    </row>
    <row r="42" spans="2:8" ht="21" customHeight="1" x14ac:dyDescent="0.25">
      <c r="B42" s="224">
        <v>32</v>
      </c>
      <c r="C42" s="225" t="str">
        <f>'Duvar (20 cm)'!C20</f>
        <v>-3.40 KOTU DUVARLARI</v>
      </c>
      <c r="D42" s="226"/>
      <c r="E42" s="227" t="str">
        <f>'Duvar (20 cm)'!D15</f>
        <v>m2</v>
      </c>
      <c r="F42" s="234">
        <f t="shared" si="3"/>
        <v>46.159999999999989</v>
      </c>
      <c r="G42" s="229">
        <f>SUM('Duvar (20 cm)'!J21:K27)</f>
        <v>46.159999999999989</v>
      </c>
      <c r="H42" s="230">
        <f t="shared" si="2"/>
        <v>46.159999999999989</v>
      </c>
    </row>
    <row r="43" spans="2:8" ht="21" customHeight="1" x14ac:dyDescent="0.25">
      <c r="B43" s="224">
        <f>+B42+1</f>
        <v>33</v>
      </c>
      <c r="C43" s="225" t="str">
        <f>'Duvar (20 cm)'!C28</f>
        <v>ZEMİN KAT DUVARLARI</v>
      </c>
      <c r="D43" s="226"/>
      <c r="E43" s="227" t="str">
        <f>'Duvar (20 cm)'!D16</f>
        <v>m2</v>
      </c>
      <c r="F43" s="234">
        <f t="shared" si="3"/>
        <v>105.33600000000001</v>
      </c>
      <c r="G43" s="229">
        <f>SUM('Duvar (20 cm)'!J29:K33)</f>
        <v>105.33600000000001</v>
      </c>
      <c r="H43" s="230">
        <f t="shared" si="2"/>
        <v>105.33600000000001</v>
      </c>
    </row>
    <row r="44" spans="2:8" ht="21" customHeight="1" x14ac:dyDescent="0.25">
      <c r="B44" s="224">
        <v>33</v>
      </c>
      <c r="C44" s="225" t="str">
        <f>'Duvar (20 cm)'!C34</f>
        <v>+5.50 KOTU DUVAR</v>
      </c>
      <c r="D44" s="226"/>
      <c r="E44" s="227" t="str">
        <f>'Duvar (20 cm)'!D17</f>
        <v>m2</v>
      </c>
      <c r="F44" s="234">
        <f t="shared" si="3"/>
        <v>126.25500000000001</v>
      </c>
      <c r="G44" s="229">
        <f>SUM('Duvar (20 cm)'!J35:K44)</f>
        <v>126.25500000000001</v>
      </c>
      <c r="H44" s="230">
        <f t="shared" si="2"/>
        <v>126.25500000000001</v>
      </c>
    </row>
    <row r="45" spans="2:8" ht="21" customHeight="1" x14ac:dyDescent="0.25">
      <c r="B45" s="224">
        <v>34</v>
      </c>
      <c r="C45" s="225" t="str">
        <f>'Duvar (20 cm)'!C45</f>
        <v>+8.70 KOTU DUVAR</v>
      </c>
      <c r="D45" s="226"/>
      <c r="E45" s="227" t="str">
        <f>'Duvar (20 cm)'!D18</f>
        <v>m2</v>
      </c>
      <c r="F45" s="234">
        <f t="shared" si="3"/>
        <v>115.05500000000001</v>
      </c>
      <c r="G45" s="229">
        <f>SUM('Duvar (20 cm)'!J46:K54)+SUM('Duvar (20 cm)'!K72)</f>
        <v>115.05500000000001</v>
      </c>
      <c r="H45" s="230">
        <f t="shared" si="2"/>
        <v>115.05500000000001</v>
      </c>
    </row>
    <row r="46" spans="2:8" ht="21" customHeight="1" x14ac:dyDescent="0.25">
      <c r="B46" s="224">
        <f>+B45+1</f>
        <v>35</v>
      </c>
      <c r="C46" s="225" t="str">
        <f>'Duvar (20 cm)'!C73</f>
        <v>TERAS  KATI</v>
      </c>
      <c r="D46" s="226"/>
      <c r="E46" s="227" t="str">
        <f>'Duvar (20 cm)'!D19</f>
        <v>m2</v>
      </c>
      <c r="F46" s="234">
        <f t="shared" si="3"/>
        <v>41.01</v>
      </c>
      <c r="G46" s="229">
        <f>SUM('Duvar (20 cm)'!J74:K76)</f>
        <v>41.01</v>
      </c>
      <c r="H46" s="230">
        <f t="shared" si="2"/>
        <v>41.01</v>
      </c>
    </row>
    <row r="47" spans="2:8" ht="21" customHeight="1" x14ac:dyDescent="0.25">
      <c r="B47" s="224">
        <v>35</v>
      </c>
      <c r="C47" s="505" t="s">
        <v>881</v>
      </c>
      <c r="D47" s="506"/>
      <c r="E47" s="227"/>
      <c r="F47" s="234">
        <f t="shared" si="3"/>
        <v>0</v>
      </c>
      <c r="G47" s="229"/>
      <c r="H47" s="230">
        <f t="shared" si="2"/>
        <v>0</v>
      </c>
    </row>
    <row r="48" spans="2:8" ht="21" customHeight="1" x14ac:dyDescent="0.25">
      <c r="B48" s="224">
        <v>36</v>
      </c>
      <c r="C48" s="225" t="str">
        <f>'Duvar (10 cm)'!C14</f>
        <v>- 6.40 KOTU DUVARLARI</v>
      </c>
      <c r="D48" s="226"/>
      <c r="E48" s="227" t="str">
        <f>'Duvar (10 cm)'!D15</f>
        <v>m2</v>
      </c>
      <c r="F48" s="234">
        <f t="shared" si="3"/>
        <v>31.023999999999994</v>
      </c>
      <c r="G48" s="229">
        <f>SUM('Duvar (10 cm)'!J15:K16)</f>
        <v>31.023999999999994</v>
      </c>
      <c r="H48" s="230">
        <f t="shared" si="2"/>
        <v>31.023999999999994</v>
      </c>
    </row>
    <row r="49" spans="2:8" ht="21" customHeight="1" x14ac:dyDescent="0.25">
      <c r="B49" s="224">
        <f>+B48+1</f>
        <v>37</v>
      </c>
      <c r="C49" s="225" t="str">
        <f>'Duvar (10 cm)'!C17</f>
        <v>- 3.20 KOTU DUVARLARI</v>
      </c>
      <c r="D49" s="226"/>
      <c r="E49" s="227" t="str">
        <f>'Duvar (10 cm)'!D16</f>
        <v>m2</v>
      </c>
      <c r="F49" s="234">
        <f t="shared" si="3"/>
        <v>54.185999999999993</v>
      </c>
      <c r="G49" s="229">
        <f>SUM('Duvar (10 cm)'!J18:K26)</f>
        <v>54.185999999999993</v>
      </c>
      <c r="H49" s="230">
        <f t="shared" si="2"/>
        <v>54.185999999999993</v>
      </c>
    </row>
    <row r="50" spans="2:8" ht="21" customHeight="1" x14ac:dyDescent="0.25">
      <c r="B50" s="224">
        <v>37</v>
      </c>
      <c r="C50" s="505" t="s">
        <v>886</v>
      </c>
      <c r="D50" s="506"/>
      <c r="E50" s="227"/>
      <c r="F50" s="234">
        <f t="shared" si="3"/>
        <v>0</v>
      </c>
      <c r="G50" s="229"/>
      <c r="H50" s="230">
        <f t="shared" si="2"/>
        <v>0</v>
      </c>
    </row>
    <row r="51" spans="2:8" ht="21" customHeight="1" x14ac:dyDescent="0.25">
      <c r="B51" s="224">
        <v>38</v>
      </c>
      <c r="C51" s="225" t="s">
        <v>887</v>
      </c>
      <c r="D51" s="226"/>
      <c r="E51" s="227" t="s">
        <v>888</v>
      </c>
      <c r="F51" s="234">
        <f t="shared" si="3"/>
        <v>385</v>
      </c>
      <c r="G51" s="229">
        <v>385</v>
      </c>
      <c r="H51" s="230">
        <f t="shared" si="2"/>
        <v>385</v>
      </c>
    </row>
    <row r="52" spans="2:8" ht="21" customHeight="1" x14ac:dyDescent="0.25">
      <c r="B52" s="224">
        <f>+B51+1</f>
        <v>39</v>
      </c>
      <c r="C52" s="225"/>
      <c r="D52" s="226"/>
      <c r="E52" s="227"/>
      <c r="F52" s="234"/>
      <c r="G52" s="229"/>
      <c r="H52" s="230"/>
    </row>
    <row r="53" spans="2:8" ht="21" customHeight="1" x14ac:dyDescent="0.25">
      <c r="B53" s="224">
        <v>39</v>
      </c>
      <c r="C53" s="225"/>
      <c r="D53" s="226"/>
      <c r="E53" s="227"/>
      <c r="F53" s="234"/>
      <c r="G53" s="229"/>
      <c r="H53" s="230"/>
    </row>
    <row r="54" spans="2:8" ht="21" customHeight="1" x14ac:dyDescent="0.25">
      <c r="B54" s="224">
        <v>40</v>
      </c>
      <c r="C54" s="225"/>
      <c r="D54" s="226"/>
      <c r="E54" s="227"/>
      <c r="F54" s="234"/>
      <c r="G54" s="229"/>
      <c r="H54" s="230"/>
    </row>
    <row r="55" spans="2:8" ht="21" customHeight="1" x14ac:dyDescent="0.25">
      <c r="B55" s="224"/>
      <c r="C55" s="225"/>
      <c r="D55" s="226"/>
      <c r="E55" s="227"/>
      <c r="F55" s="234"/>
      <c r="G55" s="229"/>
      <c r="H55" s="230"/>
    </row>
  </sheetData>
  <mergeCells count="11">
    <mergeCell ref="B3:H3"/>
    <mergeCell ref="C7:D7"/>
    <mergeCell ref="C8:D8"/>
    <mergeCell ref="E7:E8"/>
    <mergeCell ref="B7:B8"/>
    <mergeCell ref="C9:D9"/>
    <mergeCell ref="C50:D50"/>
    <mergeCell ref="C40:D40"/>
    <mergeCell ref="C47:D47"/>
    <mergeCell ref="C31:D31"/>
    <mergeCell ref="C20:D20"/>
  </mergeCells>
  <phoneticPr fontId="0" type="noConversion"/>
  <printOptions horizontalCentered="1" gridLinesSet="0"/>
  <pageMargins left="0.19685039370078741" right="0" top="0.23622047244094491" bottom="0.70866141732283472" header="0.23622047244094491" footer="0.51181102362204722"/>
  <pageSetup paperSize="9" scale="90" orientation="portrait" horizontalDpi="300" verticalDpi="300" r:id="rId1"/>
  <headerFooter alignWithMargins="0">
    <oddFooter>&amp;LYÜKLENİCİ&amp;CHAKEDİŞ PLANLAMA&amp;RPROJE MÜD.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5">
    <tabColor theme="8" tint="0.39997558519241921"/>
  </sheetPr>
  <dimension ref="B1:AE223"/>
  <sheetViews>
    <sheetView showGridLines="0" showZeros="0" topLeftCell="A5" zoomScaleNormal="100" zoomScaleSheetLayoutView="115" workbookViewId="0">
      <selection activeCell="E5" sqref="E5"/>
    </sheetView>
  </sheetViews>
  <sheetFormatPr defaultRowHeight="12" x14ac:dyDescent="0.25"/>
  <cols>
    <col min="1" max="1" width="3.5" style="54" customWidth="1"/>
    <col min="2" max="2" width="6.625" style="54" customWidth="1"/>
    <col min="3" max="3" width="28.625" style="54" customWidth="1"/>
    <col min="4" max="5" width="4.625" style="54" customWidth="1"/>
    <col min="6" max="9" width="5.625" style="54" customWidth="1"/>
    <col min="10" max="10" width="7.25" style="54" customWidth="1"/>
    <col min="11" max="11" width="8.625" style="54" customWidth="1"/>
    <col min="12" max="12" width="8.875" style="54" customWidth="1"/>
    <col min="13" max="16384" width="9" style="54"/>
  </cols>
  <sheetData>
    <row r="1" spans="2:31" ht="9" customHeight="1" thickBot="1" x14ac:dyDescent="0.3"/>
    <row r="2" spans="2:31" ht="25.5" customHeight="1" x14ac:dyDescent="0.25">
      <c r="B2" s="518" t="s">
        <v>51</v>
      </c>
      <c r="C2" s="519"/>
      <c r="D2" s="519"/>
      <c r="E2" s="519"/>
      <c r="F2" s="519"/>
      <c r="G2" s="519"/>
      <c r="H2" s="519"/>
      <c r="I2" s="519"/>
      <c r="J2" s="519"/>
      <c r="K2" s="519"/>
      <c r="L2" s="520"/>
    </row>
    <row r="3" spans="2:31" ht="15" customHeight="1" x14ac:dyDescent="0.25">
      <c r="B3" s="55"/>
      <c r="C3" s="56"/>
      <c r="D3" s="56"/>
      <c r="E3" s="56"/>
      <c r="F3" s="56"/>
      <c r="G3" s="56"/>
      <c r="H3" s="56"/>
      <c r="I3" s="56"/>
      <c r="J3" s="56"/>
      <c r="K3" s="57" t="s">
        <v>92</v>
      </c>
      <c r="L3" s="58">
        <v>1</v>
      </c>
    </row>
    <row r="4" spans="2:31" ht="25.5" customHeight="1" x14ac:dyDescent="0.25">
      <c r="B4" s="59" t="s">
        <v>47</v>
      </c>
      <c r="C4" s="60"/>
      <c r="D4" s="60" t="s">
        <v>52</v>
      </c>
      <c r="E4" s="60" t="str">
        <f>Kapak!F20</f>
        <v>TD-TK-07.004</v>
      </c>
      <c r="F4" s="20"/>
      <c r="G4" s="61"/>
      <c r="H4" s="61"/>
      <c r="I4" s="61"/>
      <c r="J4" s="61"/>
      <c r="K4" s="57"/>
      <c r="L4" s="62"/>
    </row>
    <row r="5" spans="2:31" ht="15" x14ac:dyDescent="0.25">
      <c r="B5" s="59" t="s">
        <v>896</v>
      </c>
      <c r="C5" s="60"/>
      <c r="D5" s="60" t="s">
        <v>52</v>
      </c>
      <c r="E5" s="60" t="s">
        <v>901</v>
      </c>
      <c r="F5" s="20"/>
      <c r="G5" s="63"/>
      <c r="H5" s="64"/>
      <c r="I5" s="63"/>
      <c r="J5" s="65"/>
      <c r="K5" s="57"/>
      <c r="L5" s="66"/>
    </row>
    <row r="6" spans="2:31" ht="14.25" customHeight="1" x14ac:dyDescent="0.25">
      <c r="B6" s="59" t="s">
        <v>69</v>
      </c>
      <c r="C6" s="67"/>
      <c r="D6" s="68" t="s">
        <v>52</v>
      </c>
      <c r="E6" s="19" t="str">
        <f>Kapak!F18</f>
        <v>İŞ MERKEZİ KABA İŞLER KEŞİF</v>
      </c>
      <c r="F6" s="19"/>
      <c r="G6" s="19"/>
      <c r="H6" s="19"/>
      <c r="I6" s="19"/>
      <c r="J6" s="65"/>
      <c r="K6" s="57"/>
      <c r="L6" s="66"/>
    </row>
    <row r="7" spans="2:31" ht="15" x14ac:dyDescent="0.25">
      <c r="B7" s="59" t="s">
        <v>53</v>
      </c>
      <c r="C7" s="60"/>
      <c r="D7" s="60" t="s">
        <v>52</v>
      </c>
      <c r="E7" s="60" t="s">
        <v>133</v>
      </c>
      <c r="F7" s="20"/>
      <c r="G7" s="63"/>
      <c r="H7" s="63"/>
      <c r="I7" s="63"/>
      <c r="J7" s="65"/>
      <c r="K7" s="57"/>
      <c r="L7" s="66"/>
    </row>
    <row r="8" spans="2:31" ht="15" customHeight="1" thickBot="1" x14ac:dyDescent="0.3">
      <c r="B8" s="69" t="s">
        <v>54</v>
      </c>
      <c r="C8" s="70"/>
      <c r="D8" s="70" t="s">
        <v>52</v>
      </c>
      <c r="E8" s="70" t="s">
        <v>102</v>
      </c>
      <c r="F8" s="71"/>
      <c r="G8" s="71"/>
      <c r="H8" s="71"/>
      <c r="I8" s="71"/>
      <c r="J8" s="71"/>
      <c r="K8" s="70" t="s">
        <v>55</v>
      </c>
      <c r="L8" s="72"/>
    </row>
    <row r="9" spans="2:31" ht="4.5" customHeight="1" thickBot="1" x14ac:dyDescent="0.3">
      <c r="B9" s="73"/>
      <c r="C9" s="74"/>
      <c r="D9" s="75"/>
      <c r="E9" s="75"/>
      <c r="F9" s="76"/>
      <c r="G9" s="77"/>
      <c r="K9" s="78"/>
    </row>
    <row r="10" spans="2:31" ht="18" customHeight="1" thickTop="1" x14ac:dyDescent="0.25">
      <c r="B10" s="79" t="s">
        <v>1</v>
      </c>
      <c r="C10" s="80" t="s">
        <v>1</v>
      </c>
      <c r="D10" s="80"/>
      <c r="E10" s="80"/>
      <c r="F10" s="81"/>
      <c r="G10" s="82" t="s">
        <v>56</v>
      </c>
      <c r="H10" s="82"/>
      <c r="I10" s="83"/>
      <c r="J10" s="80"/>
      <c r="K10" s="84"/>
      <c r="L10" s="85" t="s">
        <v>2</v>
      </c>
    </row>
    <row r="11" spans="2:31" ht="38.25" customHeight="1" thickBot="1" x14ac:dyDescent="0.3">
      <c r="B11" s="86" t="s">
        <v>57</v>
      </c>
      <c r="C11" s="87" t="s">
        <v>82</v>
      </c>
      <c r="D11" s="88" t="s">
        <v>74</v>
      </c>
      <c r="E11" s="89" t="s">
        <v>68</v>
      </c>
      <c r="F11" s="90" t="s">
        <v>58</v>
      </c>
      <c r="G11" s="91" t="s">
        <v>60</v>
      </c>
      <c r="H11" s="91" t="s">
        <v>59</v>
      </c>
      <c r="I11" s="90" t="s">
        <v>61</v>
      </c>
      <c r="J11" s="92" t="s">
        <v>62</v>
      </c>
      <c r="K11" s="87" t="s">
        <v>63</v>
      </c>
      <c r="L11" s="93" t="s">
        <v>64</v>
      </c>
    </row>
    <row r="12" spans="2:31" s="1" customFormat="1" ht="4.5" customHeight="1" thickTop="1" thickBot="1" x14ac:dyDescent="0.3"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</row>
    <row r="13" spans="2:31" ht="18" customHeight="1" thickBot="1" x14ac:dyDescent="0.3">
      <c r="B13" s="95"/>
      <c r="C13" s="96" t="s">
        <v>65</v>
      </c>
      <c r="D13" s="97"/>
      <c r="E13" s="97"/>
      <c r="F13" s="98"/>
      <c r="G13" s="99"/>
      <c r="H13" s="99"/>
      <c r="I13" s="99"/>
      <c r="J13" s="97"/>
      <c r="K13" s="97"/>
      <c r="L13" s="100"/>
    </row>
    <row r="14" spans="2:31" ht="15" customHeight="1" thickTop="1" x14ac:dyDescent="0.25">
      <c r="B14" s="101">
        <f t="shared" ref="B14:B19" si="0">+B13+1</f>
        <v>1</v>
      </c>
      <c r="C14" s="197" t="s">
        <v>134</v>
      </c>
      <c r="D14" s="103" t="s">
        <v>98</v>
      </c>
      <c r="E14" s="103">
        <v>1</v>
      </c>
      <c r="F14" s="103">
        <v>1</v>
      </c>
      <c r="G14" s="104">
        <v>175.09</v>
      </c>
      <c r="H14" s="104">
        <v>1</v>
      </c>
      <c r="I14" s="104">
        <v>0.65</v>
      </c>
      <c r="J14" s="104" t="str">
        <f>IF($E14&lt;0,$E14*$F14*$G14*$H14*$I14,IF($E14&gt;0,"",""))</f>
        <v/>
      </c>
      <c r="K14" s="104">
        <f>IF($E14&gt;0,$E14*$F14*$G14*$H14*$I14,IF($F14&lt;0,"",""))</f>
        <v>113.80850000000001</v>
      </c>
      <c r="L14" s="105">
        <f>+K14</f>
        <v>113.80850000000001</v>
      </c>
      <c r="AC14" s="78"/>
      <c r="AD14" s="78"/>
      <c r="AE14" s="78"/>
    </row>
    <row r="15" spans="2:31" ht="15" customHeight="1" x14ac:dyDescent="0.25">
      <c r="B15" s="106">
        <f t="shared" si="0"/>
        <v>2</v>
      </c>
      <c r="C15" s="112" t="s">
        <v>156</v>
      </c>
      <c r="D15" s="108" t="s">
        <v>98</v>
      </c>
      <c r="E15" s="108">
        <v>1</v>
      </c>
      <c r="F15" s="108">
        <v>1</v>
      </c>
      <c r="G15" s="109">
        <v>1.29</v>
      </c>
      <c r="H15" s="109">
        <v>0.25</v>
      </c>
      <c r="I15" s="109">
        <v>3.2</v>
      </c>
      <c r="J15" s="109" t="str">
        <f>IF($E15&lt;0,$E15*$F15*$G15*$H15*$I15,IF($E15&gt;0,"",""))</f>
        <v/>
      </c>
      <c r="K15" s="109">
        <f>IF($E15&gt;0,$E15*$F15*$G15*$H15*$I15,IF($F15&lt;0,"",""))</f>
        <v>1.032</v>
      </c>
      <c r="L15" s="110">
        <f>+K15</f>
        <v>1.032</v>
      </c>
      <c r="AC15" s="78"/>
      <c r="AD15" s="78"/>
      <c r="AE15" s="78"/>
    </row>
    <row r="16" spans="2:31" ht="15" customHeight="1" x14ac:dyDescent="0.25">
      <c r="B16" s="106">
        <f t="shared" si="0"/>
        <v>3</v>
      </c>
      <c r="C16" s="107"/>
      <c r="D16" s="108" t="s">
        <v>98</v>
      </c>
      <c r="E16" s="108">
        <v>1</v>
      </c>
      <c r="F16" s="108">
        <v>1</v>
      </c>
      <c r="G16" s="109">
        <v>8.42</v>
      </c>
      <c r="H16" s="109">
        <v>0.25</v>
      </c>
      <c r="I16" s="109">
        <v>3.2</v>
      </c>
      <c r="J16" s="109" t="str">
        <f>IF($E16&lt;0,$E16*$F16*$G16*$H16*$I16,IF($E16&gt;0,"",""))</f>
        <v/>
      </c>
      <c r="K16" s="109">
        <f>IF($E16&gt;0,$E16*$F16*$G16*$H16*$I16,IF($F16&lt;0,"",""))</f>
        <v>6.7360000000000007</v>
      </c>
      <c r="L16" s="110">
        <f>+K16</f>
        <v>6.7360000000000007</v>
      </c>
      <c r="AC16" s="78"/>
      <c r="AD16" s="78"/>
      <c r="AE16" s="78"/>
    </row>
    <row r="17" spans="2:31" ht="15" customHeight="1" x14ac:dyDescent="0.25">
      <c r="B17" s="106">
        <f t="shared" si="0"/>
        <v>4</v>
      </c>
      <c r="C17" s="107"/>
      <c r="D17" s="108" t="s">
        <v>98</v>
      </c>
      <c r="E17" s="108">
        <v>1</v>
      </c>
      <c r="F17" s="108">
        <v>2</v>
      </c>
      <c r="G17" s="109">
        <v>4.25</v>
      </c>
      <c r="H17" s="109">
        <v>0.25</v>
      </c>
      <c r="I17" s="109">
        <v>3.2</v>
      </c>
      <c r="J17" s="109" t="str">
        <f t="shared" ref="J17:J53" si="1">IF($E17&lt;0,$E17*$F17*$G17*$H17*$I17,IF($E17&gt;0,"",""))</f>
        <v/>
      </c>
      <c r="K17" s="109">
        <f t="shared" ref="K17:K53" si="2">IF($E17&gt;0,$E17*$F17*$G17*$H17*$I17,IF($F17&lt;0,"",""))</f>
        <v>6.8000000000000007</v>
      </c>
      <c r="L17" s="110">
        <f t="shared" ref="L17:L53" si="3">+K17</f>
        <v>6.8000000000000007</v>
      </c>
      <c r="AC17" s="78"/>
      <c r="AD17" s="78"/>
      <c r="AE17" s="78"/>
    </row>
    <row r="18" spans="2:31" ht="15" customHeight="1" x14ac:dyDescent="0.25">
      <c r="B18" s="106">
        <f t="shared" si="0"/>
        <v>5</v>
      </c>
      <c r="C18" s="107"/>
      <c r="D18" s="108" t="s">
        <v>98</v>
      </c>
      <c r="E18" s="108">
        <v>1</v>
      </c>
      <c r="F18" s="108">
        <v>1</v>
      </c>
      <c r="G18" s="109">
        <v>12.47</v>
      </c>
      <c r="H18" s="109">
        <v>0.25</v>
      </c>
      <c r="I18" s="109">
        <v>3.2</v>
      </c>
      <c r="J18" s="109" t="str">
        <f t="shared" si="1"/>
        <v/>
      </c>
      <c r="K18" s="109">
        <f t="shared" si="2"/>
        <v>9.9760000000000009</v>
      </c>
      <c r="L18" s="110">
        <f t="shared" si="3"/>
        <v>9.9760000000000009</v>
      </c>
      <c r="AC18" s="78"/>
      <c r="AD18" s="78"/>
      <c r="AE18" s="78"/>
    </row>
    <row r="19" spans="2:31" ht="15" customHeight="1" x14ac:dyDescent="0.25">
      <c r="B19" s="106">
        <f t="shared" si="0"/>
        <v>6</v>
      </c>
      <c r="C19" s="107"/>
      <c r="D19" s="108" t="s">
        <v>98</v>
      </c>
      <c r="E19" s="108">
        <v>1</v>
      </c>
      <c r="F19" s="108">
        <v>1</v>
      </c>
      <c r="G19" s="109">
        <v>3.65</v>
      </c>
      <c r="H19" s="109">
        <v>0.25</v>
      </c>
      <c r="I19" s="109">
        <v>3.2</v>
      </c>
      <c r="J19" s="109" t="str">
        <f t="shared" si="1"/>
        <v/>
      </c>
      <c r="K19" s="109">
        <f t="shared" si="2"/>
        <v>2.92</v>
      </c>
      <c r="L19" s="110">
        <f t="shared" si="3"/>
        <v>2.92</v>
      </c>
      <c r="AC19" s="78"/>
      <c r="AD19" s="78"/>
      <c r="AE19" s="78"/>
    </row>
    <row r="20" spans="2:31" ht="15" customHeight="1" x14ac:dyDescent="0.25">
      <c r="B20" s="106">
        <f t="shared" ref="B20:B53" si="4">+B19+1</f>
        <v>7</v>
      </c>
      <c r="C20" s="107"/>
      <c r="D20" s="108" t="s">
        <v>98</v>
      </c>
      <c r="E20" s="108">
        <v>1</v>
      </c>
      <c r="F20" s="108">
        <v>1</v>
      </c>
      <c r="G20" s="109">
        <v>6.07</v>
      </c>
      <c r="H20" s="109">
        <v>0.25</v>
      </c>
      <c r="I20" s="109">
        <v>3.2</v>
      </c>
      <c r="J20" s="109" t="str">
        <f t="shared" si="1"/>
        <v/>
      </c>
      <c r="K20" s="109">
        <f t="shared" si="2"/>
        <v>4.8560000000000008</v>
      </c>
      <c r="L20" s="110">
        <f t="shared" si="3"/>
        <v>4.8560000000000008</v>
      </c>
      <c r="AC20" s="78"/>
      <c r="AD20" s="78"/>
      <c r="AE20" s="78"/>
    </row>
    <row r="21" spans="2:31" ht="15" customHeight="1" x14ac:dyDescent="0.25">
      <c r="B21" s="106">
        <f t="shared" si="4"/>
        <v>8</v>
      </c>
      <c r="C21" s="107"/>
      <c r="D21" s="108" t="s">
        <v>98</v>
      </c>
      <c r="E21" s="108">
        <v>1</v>
      </c>
      <c r="F21" s="108">
        <v>1</v>
      </c>
      <c r="G21" s="109">
        <v>12.1</v>
      </c>
      <c r="H21" s="109">
        <v>0.25</v>
      </c>
      <c r="I21" s="109">
        <v>3.2</v>
      </c>
      <c r="J21" s="109" t="str">
        <f t="shared" si="1"/>
        <v/>
      </c>
      <c r="K21" s="109">
        <f t="shared" si="2"/>
        <v>9.68</v>
      </c>
      <c r="L21" s="110">
        <f t="shared" si="3"/>
        <v>9.68</v>
      </c>
      <c r="AC21" s="78"/>
      <c r="AD21" s="78"/>
      <c r="AE21" s="78"/>
    </row>
    <row r="22" spans="2:31" ht="15" customHeight="1" x14ac:dyDescent="0.25">
      <c r="B22" s="106">
        <f t="shared" si="4"/>
        <v>9</v>
      </c>
      <c r="C22" s="107"/>
      <c r="D22" s="108" t="s">
        <v>98</v>
      </c>
      <c r="E22" s="108">
        <v>1</v>
      </c>
      <c r="F22" s="108">
        <v>2</v>
      </c>
      <c r="G22" s="109">
        <v>0.81</v>
      </c>
      <c r="H22" s="109">
        <v>0.25</v>
      </c>
      <c r="I22" s="109">
        <v>3.2</v>
      </c>
      <c r="J22" s="109" t="str">
        <f t="shared" si="1"/>
        <v/>
      </c>
      <c r="K22" s="109">
        <f t="shared" si="2"/>
        <v>1.2960000000000003</v>
      </c>
      <c r="L22" s="110">
        <f t="shared" si="3"/>
        <v>1.2960000000000003</v>
      </c>
      <c r="AC22" s="78"/>
      <c r="AD22" s="78"/>
      <c r="AE22" s="78"/>
    </row>
    <row r="23" spans="2:31" ht="15" customHeight="1" x14ac:dyDescent="0.25">
      <c r="B23" s="106">
        <f t="shared" si="4"/>
        <v>10</v>
      </c>
      <c r="C23" s="107"/>
      <c r="D23" s="108" t="s">
        <v>98</v>
      </c>
      <c r="E23" s="108">
        <v>1</v>
      </c>
      <c r="F23" s="108">
        <v>1</v>
      </c>
      <c r="G23" s="109">
        <v>1.28</v>
      </c>
      <c r="H23" s="109">
        <v>0.25</v>
      </c>
      <c r="I23" s="109">
        <v>3.2</v>
      </c>
      <c r="J23" s="109" t="str">
        <f t="shared" si="1"/>
        <v/>
      </c>
      <c r="K23" s="109">
        <f t="shared" si="2"/>
        <v>1.024</v>
      </c>
      <c r="L23" s="110">
        <f t="shared" si="3"/>
        <v>1.024</v>
      </c>
      <c r="AC23" s="78"/>
      <c r="AD23" s="78"/>
      <c r="AE23" s="78"/>
    </row>
    <row r="24" spans="2:31" ht="15" customHeight="1" x14ac:dyDescent="0.25">
      <c r="B24" s="106">
        <f t="shared" si="4"/>
        <v>11</v>
      </c>
      <c r="C24" s="111" t="s">
        <v>155</v>
      </c>
      <c r="D24" s="108" t="s">
        <v>98</v>
      </c>
      <c r="E24" s="108">
        <v>1</v>
      </c>
      <c r="F24" s="108">
        <v>1</v>
      </c>
      <c r="G24" s="109">
        <v>175.04</v>
      </c>
      <c r="H24" s="109">
        <v>1</v>
      </c>
      <c r="I24" s="109">
        <v>7.0000000000000007E-2</v>
      </c>
      <c r="J24" s="109" t="str">
        <f t="shared" si="1"/>
        <v/>
      </c>
      <c r="K24" s="109">
        <f t="shared" si="2"/>
        <v>12.252800000000001</v>
      </c>
      <c r="L24" s="110">
        <f t="shared" si="3"/>
        <v>12.252800000000001</v>
      </c>
      <c r="AC24" s="78"/>
      <c r="AD24" s="78"/>
      <c r="AE24" s="78"/>
    </row>
    <row r="25" spans="2:31" ht="15" customHeight="1" x14ac:dyDescent="0.25">
      <c r="B25" s="106">
        <f t="shared" si="4"/>
        <v>12</v>
      </c>
      <c r="C25" s="107" t="s">
        <v>135</v>
      </c>
      <c r="D25" s="108" t="s">
        <v>98</v>
      </c>
      <c r="E25" s="108">
        <v>-1</v>
      </c>
      <c r="F25" s="108">
        <v>1</v>
      </c>
      <c r="G25" s="109">
        <v>4</v>
      </c>
      <c r="H25" s="109">
        <v>6.17</v>
      </c>
      <c r="I25" s="109">
        <v>7.0000000000000007E-2</v>
      </c>
      <c r="J25" s="109">
        <f t="shared" si="1"/>
        <v>-1.7276000000000002</v>
      </c>
      <c r="K25" s="109" t="str">
        <f t="shared" si="2"/>
        <v/>
      </c>
      <c r="L25" s="110" t="str">
        <f t="shared" si="3"/>
        <v/>
      </c>
      <c r="AC25" s="78"/>
      <c r="AD25" s="78"/>
      <c r="AE25" s="78"/>
    </row>
    <row r="26" spans="2:31" ht="15" customHeight="1" x14ac:dyDescent="0.25">
      <c r="B26" s="106">
        <f t="shared" si="4"/>
        <v>13</v>
      </c>
      <c r="C26" s="107" t="s">
        <v>136</v>
      </c>
      <c r="D26" s="108" t="s">
        <v>98</v>
      </c>
      <c r="E26" s="108">
        <v>-1</v>
      </c>
      <c r="F26" s="108">
        <v>1</v>
      </c>
      <c r="G26" s="109">
        <v>1.7</v>
      </c>
      <c r="H26" s="109">
        <v>1.5</v>
      </c>
      <c r="I26" s="109">
        <v>7.0000000000000007E-2</v>
      </c>
      <c r="J26" s="109">
        <f t="shared" si="1"/>
        <v>-0.17849999999999999</v>
      </c>
      <c r="K26" s="109" t="str">
        <f t="shared" si="2"/>
        <v/>
      </c>
      <c r="L26" s="110" t="str">
        <f t="shared" si="3"/>
        <v/>
      </c>
      <c r="AC26" s="78"/>
      <c r="AD26" s="78"/>
      <c r="AE26" s="78"/>
    </row>
    <row r="27" spans="2:31" ht="15" customHeight="1" x14ac:dyDescent="0.25">
      <c r="B27" s="106">
        <f t="shared" si="4"/>
        <v>14</v>
      </c>
      <c r="C27" s="107" t="s">
        <v>137</v>
      </c>
      <c r="D27" s="108" t="s">
        <v>98</v>
      </c>
      <c r="E27" s="108">
        <v>-1</v>
      </c>
      <c r="F27" s="108">
        <v>1</v>
      </c>
      <c r="G27" s="109">
        <v>2.5499999999999998</v>
      </c>
      <c r="H27" s="109">
        <v>1</v>
      </c>
      <c r="I27" s="109">
        <v>7.0000000000000007E-2</v>
      </c>
      <c r="J27" s="109">
        <f t="shared" si="1"/>
        <v>-0.17849999999999999</v>
      </c>
      <c r="K27" s="109" t="str">
        <f t="shared" si="2"/>
        <v/>
      </c>
      <c r="L27" s="110" t="str">
        <f t="shared" si="3"/>
        <v/>
      </c>
      <c r="AC27" s="78"/>
      <c r="AD27" s="78"/>
      <c r="AE27" s="78"/>
    </row>
    <row r="28" spans="2:31" ht="15" customHeight="1" x14ac:dyDescent="0.25">
      <c r="B28" s="106">
        <f t="shared" si="4"/>
        <v>15</v>
      </c>
      <c r="C28" s="107" t="s">
        <v>137</v>
      </c>
      <c r="D28" s="108" t="s">
        <v>98</v>
      </c>
      <c r="E28" s="108">
        <v>-1</v>
      </c>
      <c r="F28" s="108">
        <v>1</v>
      </c>
      <c r="G28" s="109">
        <v>2.77</v>
      </c>
      <c r="H28" s="109">
        <v>1</v>
      </c>
      <c r="I28" s="109">
        <v>7.0000000000000007E-2</v>
      </c>
      <c r="J28" s="109">
        <f t="shared" si="1"/>
        <v>-0.19390000000000002</v>
      </c>
      <c r="K28" s="109" t="str">
        <f t="shared" si="2"/>
        <v/>
      </c>
      <c r="L28" s="110" t="str">
        <f t="shared" si="3"/>
        <v/>
      </c>
      <c r="AC28" s="78"/>
      <c r="AD28" s="78"/>
      <c r="AE28" s="78"/>
    </row>
    <row r="29" spans="2:31" ht="15" customHeight="1" x14ac:dyDescent="0.25">
      <c r="B29" s="106">
        <f t="shared" si="4"/>
        <v>16</v>
      </c>
      <c r="C29" s="107" t="s">
        <v>137</v>
      </c>
      <c r="D29" s="108" t="s">
        <v>98</v>
      </c>
      <c r="E29" s="108">
        <v>-1</v>
      </c>
      <c r="F29" s="108">
        <v>1</v>
      </c>
      <c r="G29" s="109">
        <v>2.84</v>
      </c>
      <c r="H29" s="109">
        <v>1</v>
      </c>
      <c r="I29" s="109">
        <v>7.0000000000000007E-2</v>
      </c>
      <c r="J29" s="109">
        <f t="shared" si="1"/>
        <v>-0.1988</v>
      </c>
      <c r="K29" s="109" t="str">
        <f t="shared" si="2"/>
        <v/>
      </c>
      <c r="L29" s="110" t="str">
        <f t="shared" si="3"/>
        <v/>
      </c>
      <c r="AC29" s="78"/>
      <c r="AD29" s="78"/>
      <c r="AE29" s="78"/>
    </row>
    <row r="30" spans="2:31" ht="15" customHeight="1" x14ac:dyDescent="0.25">
      <c r="B30" s="106">
        <f t="shared" si="4"/>
        <v>17</v>
      </c>
      <c r="C30" s="107" t="s">
        <v>138</v>
      </c>
      <c r="D30" s="108" t="s">
        <v>98</v>
      </c>
      <c r="E30" s="108">
        <v>1</v>
      </c>
      <c r="F30" s="108">
        <v>1</v>
      </c>
      <c r="G30" s="109">
        <v>12.1</v>
      </c>
      <c r="H30" s="109">
        <v>1</v>
      </c>
      <c r="I30" s="109">
        <v>0.3</v>
      </c>
      <c r="J30" s="109" t="str">
        <f t="shared" si="1"/>
        <v/>
      </c>
      <c r="K30" s="109">
        <f t="shared" si="2"/>
        <v>3.63</v>
      </c>
      <c r="L30" s="110">
        <f t="shared" si="3"/>
        <v>3.63</v>
      </c>
      <c r="AC30" s="78"/>
      <c r="AD30" s="78"/>
      <c r="AE30" s="78"/>
    </row>
    <row r="31" spans="2:31" ht="15" customHeight="1" x14ac:dyDescent="0.25">
      <c r="B31" s="106">
        <f t="shared" si="4"/>
        <v>18</v>
      </c>
      <c r="C31" s="107"/>
      <c r="D31" s="108" t="s">
        <v>98</v>
      </c>
      <c r="E31" s="108">
        <v>1</v>
      </c>
      <c r="F31" s="108">
        <v>1</v>
      </c>
      <c r="G31" s="109">
        <v>10.27</v>
      </c>
      <c r="H31" s="109">
        <v>1</v>
      </c>
      <c r="I31" s="109">
        <v>0.3</v>
      </c>
      <c r="J31" s="109" t="str">
        <f t="shared" si="1"/>
        <v/>
      </c>
      <c r="K31" s="109">
        <f t="shared" si="2"/>
        <v>3.081</v>
      </c>
      <c r="L31" s="110">
        <f t="shared" si="3"/>
        <v>3.081</v>
      </c>
      <c r="AC31" s="78"/>
      <c r="AD31" s="78"/>
      <c r="AE31" s="78"/>
    </row>
    <row r="32" spans="2:31" ht="15" customHeight="1" x14ac:dyDescent="0.25">
      <c r="B32" s="106">
        <f t="shared" si="4"/>
        <v>19</v>
      </c>
      <c r="C32" s="107" t="s">
        <v>139</v>
      </c>
      <c r="D32" s="108" t="s">
        <v>98</v>
      </c>
      <c r="E32" s="108">
        <v>1</v>
      </c>
      <c r="F32" s="108">
        <v>1</v>
      </c>
      <c r="G32" s="109">
        <v>7.56</v>
      </c>
      <c r="H32" s="109">
        <v>0.6</v>
      </c>
      <c r="I32" s="109">
        <v>0.3</v>
      </c>
      <c r="J32" s="109" t="str">
        <f t="shared" si="1"/>
        <v/>
      </c>
      <c r="K32" s="109">
        <f t="shared" si="2"/>
        <v>1.3607999999999998</v>
      </c>
      <c r="L32" s="110">
        <f t="shared" si="3"/>
        <v>1.3607999999999998</v>
      </c>
      <c r="AC32" s="78"/>
      <c r="AD32" s="78"/>
      <c r="AE32" s="78"/>
    </row>
    <row r="33" spans="2:31" ht="15" customHeight="1" x14ac:dyDescent="0.25">
      <c r="B33" s="106">
        <f t="shared" si="4"/>
        <v>20</v>
      </c>
      <c r="C33" s="107" t="s">
        <v>140</v>
      </c>
      <c r="D33" s="108" t="s">
        <v>98</v>
      </c>
      <c r="E33" s="108">
        <v>1</v>
      </c>
      <c r="F33" s="108">
        <v>1</v>
      </c>
      <c r="G33" s="109">
        <v>11.94</v>
      </c>
      <c r="H33" s="109">
        <v>0.5</v>
      </c>
      <c r="I33" s="109">
        <v>0.3</v>
      </c>
      <c r="J33" s="109" t="str">
        <f t="shared" si="1"/>
        <v/>
      </c>
      <c r="K33" s="109">
        <f t="shared" si="2"/>
        <v>1.7909999999999999</v>
      </c>
      <c r="L33" s="110">
        <f t="shared" si="3"/>
        <v>1.7909999999999999</v>
      </c>
      <c r="AC33" s="78"/>
      <c r="AD33" s="78"/>
      <c r="AE33" s="78"/>
    </row>
    <row r="34" spans="2:31" ht="15" customHeight="1" x14ac:dyDescent="0.25">
      <c r="B34" s="106">
        <f t="shared" si="4"/>
        <v>21</v>
      </c>
      <c r="C34" s="107" t="s">
        <v>141</v>
      </c>
      <c r="D34" s="108" t="s">
        <v>98</v>
      </c>
      <c r="E34" s="108">
        <v>1</v>
      </c>
      <c r="F34" s="108">
        <v>1</v>
      </c>
      <c r="G34" s="109">
        <v>4.9400000000000004</v>
      </c>
      <c r="H34" s="109">
        <v>0.4</v>
      </c>
      <c r="I34" s="109">
        <v>0.3</v>
      </c>
      <c r="J34" s="109" t="str">
        <f t="shared" si="1"/>
        <v/>
      </c>
      <c r="K34" s="109">
        <f t="shared" si="2"/>
        <v>0.59279999999999999</v>
      </c>
      <c r="L34" s="110">
        <f t="shared" si="3"/>
        <v>0.59279999999999999</v>
      </c>
      <c r="AC34" s="78"/>
      <c r="AD34" s="78"/>
      <c r="AE34" s="78"/>
    </row>
    <row r="35" spans="2:31" ht="15" customHeight="1" x14ac:dyDescent="0.25">
      <c r="B35" s="106">
        <f t="shared" si="4"/>
        <v>22</v>
      </c>
      <c r="C35" s="107" t="s">
        <v>142</v>
      </c>
      <c r="D35" s="108" t="s">
        <v>98</v>
      </c>
      <c r="E35" s="108">
        <v>1</v>
      </c>
      <c r="F35" s="108">
        <v>1</v>
      </c>
      <c r="G35" s="109">
        <v>5.3</v>
      </c>
      <c r="H35" s="109">
        <v>0.5</v>
      </c>
      <c r="I35" s="109">
        <v>0.3</v>
      </c>
      <c r="J35" s="109" t="str">
        <f t="shared" si="1"/>
        <v/>
      </c>
      <c r="K35" s="109">
        <f t="shared" si="2"/>
        <v>0.79499999999999993</v>
      </c>
      <c r="L35" s="110">
        <f t="shared" si="3"/>
        <v>0.79499999999999993</v>
      </c>
      <c r="AC35" s="78"/>
      <c r="AD35" s="78"/>
      <c r="AE35" s="78"/>
    </row>
    <row r="36" spans="2:31" ht="15" customHeight="1" x14ac:dyDescent="0.25">
      <c r="B36" s="106">
        <f t="shared" si="4"/>
        <v>23</v>
      </c>
      <c r="C36" s="107" t="s">
        <v>143</v>
      </c>
      <c r="D36" s="108" t="s">
        <v>98</v>
      </c>
      <c r="E36" s="108">
        <v>1</v>
      </c>
      <c r="F36" s="108">
        <v>1</v>
      </c>
      <c r="G36" s="109">
        <v>14.49</v>
      </c>
      <c r="H36" s="109">
        <v>0.2</v>
      </c>
      <c r="I36" s="109">
        <v>0.3</v>
      </c>
      <c r="J36" s="109" t="str">
        <f t="shared" si="1"/>
        <v/>
      </c>
      <c r="K36" s="109">
        <f t="shared" si="2"/>
        <v>0.86940000000000006</v>
      </c>
      <c r="L36" s="110">
        <f t="shared" si="3"/>
        <v>0.86940000000000006</v>
      </c>
      <c r="AC36" s="78"/>
      <c r="AD36" s="78"/>
      <c r="AE36" s="78"/>
    </row>
    <row r="37" spans="2:31" ht="15" customHeight="1" x14ac:dyDescent="0.25">
      <c r="B37" s="106">
        <f t="shared" si="4"/>
        <v>24</v>
      </c>
      <c r="C37" s="107" t="s">
        <v>144</v>
      </c>
      <c r="D37" s="108" t="s">
        <v>98</v>
      </c>
      <c r="E37" s="108">
        <v>1</v>
      </c>
      <c r="F37" s="108">
        <v>1</v>
      </c>
      <c r="G37" s="109">
        <v>22.86</v>
      </c>
      <c r="H37" s="109">
        <v>0.15</v>
      </c>
      <c r="I37" s="109">
        <v>0.3</v>
      </c>
      <c r="J37" s="109" t="str">
        <f t="shared" si="1"/>
        <v/>
      </c>
      <c r="K37" s="109">
        <f t="shared" si="2"/>
        <v>1.0286999999999999</v>
      </c>
      <c r="L37" s="110">
        <f t="shared" si="3"/>
        <v>1.0286999999999999</v>
      </c>
      <c r="AC37" s="78"/>
      <c r="AD37" s="78"/>
      <c r="AE37" s="78"/>
    </row>
    <row r="38" spans="2:31" ht="15" customHeight="1" x14ac:dyDescent="0.25">
      <c r="B38" s="106">
        <f t="shared" si="4"/>
        <v>25</v>
      </c>
      <c r="C38" s="107" t="s">
        <v>145</v>
      </c>
      <c r="D38" s="108" t="s">
        <v>98</v>
      </c>
      <c r="E38" s="108">
        <v>1</v>
      </c>
      <c r="F38" s="108">
        <v>1</v>
      </c>
      <c r="G38" s="109">
        <v>24.16</v>
      </c>
      <c r="H38" s="109">
        <v>0.15</v>
      </c>
      <c r="I38" s="109">
        <v>0.3</v>
      </c>
      <c r="J38" s="109" t="str">
        <f t="shared" si="1"/>
        <v/>
      </c>
      <c r="K38" s="109">
        <f t="shared" si="2"/>
        <v>1.0871999999999999</v>
      </c>
      <c r="L38" s="110">
        <f t="shared" si="3"/>
        <v>1.0871999999999999</v>
      </c>
      <c r="AC38" s="78"/>
      <c r="AD38" s="78"/>
      <c r="AE38" s="78"/>
    </row>
    <row r="39" spans="2:31" ht="15" customHeight="1" x14ac:dyDescent="0.25">
      <c r="B39" s="106">
        <f t="shared" si="4"/>
        <v>26</v>
      </c>
      <c r="C39" s="107" t="s">
        <v>146</v>
      </c>
      <c r="D39" s="108" t="s">
        <v>98</v>
      </c>
      <c r="E39" s="108">
        <v>1</v>
      </c>
      <c r="F39" s="108">
        <v>5</v>
      </c>
      <c r="G39" s="109">
        <v>4.2</v>
      </c>
      <c r="H39" s="109">
        <v>0.15</v>
      </c>
      <c r="I39" s="109">
        <v>0.3</v>
      </c>
      <c r="J39" s="109" t="str">
        <f t="shared" si="1"/>
        <v/>
      </c>
      <c r="K39" s="109">
        <f t="shared" si="2"/>
        <v>0.94499999999999995</v>
      </c>
      <c r="L39" s="110">
        <f t="shared" si="3"/>
        <v>0.94499999999999995</v>
      </c>
      <c r="AC39" s="78"/>
      <c r="AD39" s="78"/>
      <c r="AE39" s="78"/>
    </row>
    <row r="40" spans="2:31" ht="15" customHeight="1" x14ac:dyDescent="0.25">
      <c r="B40" s="106">
        <f t="shared" si="4"/>
        <v>27</v>
      </c>
      <c r="C40" s="107" t="s">
        <v>147</v>
      </c>
      <c r="D40" s="108" t="s">
        <v>98</v>
      </c>
      <c r="E40" s="108">
        <v>1</v>
      </c>
      <c r="F40" s="108">
        <v>1</v>
      </c>
      <c r="G40" s="109">
        <v>18.75</v>
      </c>
      <c r="H40" s="109">
        <v>0.15</v>
      </c>
      <c r="I40" s="109">
        <v>0.3</v>
      </c>
      <c r="J40" s="109" t="str">
        <f t="shared" si="1"/>
        <v/>
      </c>
      <c r="K40" s="109">
        <f t="shared" si="2"/>
        <v>0.84375</v>
      </c>
      <c r="L40" s="110">
        <f t="shared" si="3"/>
        <v>0.84375</v>
      </c>
      <c r="AC40" s="78"/>
      <c r="AD40" s="78"/>
      <c r="AE40" s="78"/>
    </row>
    <row r="41" spans="2:31" ht="15" customHeight="1" x14ac:dyDescent="0.25">
      <c r="B41" s="106">
        <f t="shared" si="4"/>
        <v>28</v>
      </c>
      <c r="C41" s="107" t="s">
        <v>148</v>
      </c>
      <c r="D41" s="108" t="s">
        <v>98</v>
      </c>
      <c r="E41" s="108">
        <v>1</v>
      </c>
      <c r="F41" s="108">
        <v>1</v>
      </c>
      <c r="G41" s="109">
        <v>14.4</v>
      </c>
      <c r="H41" s="109">
        <v>0.15</v>
      </c>
      <c r="I41" s="109">
        <v>0.3</v>
      </c>
      <c r="J41" s="109" t="str">
        <f t="shared" si="1"/>
        <v/>
      </c>
      <c r="K41" s="109">
        <f t="shared" si="2"/>
        <v>0.64800000000000002</v>
      </c>
      <c r="L41" s="110">
        <f t="shared" si="3"/>
        <v>0.64800000000000002</v>
      </c>
      <c r="AC41" s="78"/>
      <c r="AD41" s="78"/>
      <c r="AE41" s="78"/>
    </row>
    <row r="42" spans="2:31" ht="15" customHeight="1" x14ac:dyDescent="0.25">
      <c r="B42" s="106">
        <f t="shared" si="4"/>
        <v>29</v>
      </c>
      <c r="C42" s="107" t="s">
        <v>154</v>
      </c>
      <c r="D42" s="108" t="s">
        <v>98</v>
      </c>
      <c r="E42" s="108">
        <v>1</v>
      </c>
      <c r="F42" s="108">
        <v>1</v>
      </c>
      <c r="G42" s="109">
        <v>1.75</v>
      </c>
      <c r="H42" s="109">
        <v>0.25</v>
      </c>
      <c r="I42" s="109">
        <v>2.8</v>
      </c>
      <c r="J42" s="109" t="str">
        <f t="shared" si="1"/>
        <v/>
      </c>
      <c r="K42" s="109">
        <f t="shared" si="2"/>
        <v>1.2249999999999999</v>
      </c>
      <c r="L42" s="110">
        <f t="shared" si="3"/>
        <v>1.2249999999999999</v>
      </c>
      <c r="AC42" s="78"/>
      <c r="AD42" s="78"/>
      <c r="AE42" s="78"/>
    </row>
    <row r="43" spans="2:31" ht="15" customHeight="1" x14ac:dyDescent="0.25">
      <c r="B43" s="106">
        <f t="shared" si="4"/>
        <v>30</v>
      </c>
      <c r="C43" s="107" t="s">
        <v>149</v>
      </c>
      <c r="D43" s="108" t="s">
        <v>98</v>
      </c>
      <c r="E43" s="108">
        <v>1</v>
      </c>
      <c r="F43" s="108">
        <v>2</v>
      </c>
      <c r="G43" s="109">
        <v>0.45</v>
      </c>
      <c r="H43" s="109">
        <v>0.45</v>
      </c>
      <c r="I43" s="109">
        <v>2.8</v>
      </c>
      <c r="J43" s="109" t="str">
        <f t="shared" si="1"/>
        <v/>
      </c>
      <c r="K43" s="109">
        <f t="shared" si="2"/>
        <v>1.1339999999999999</v>
      </c>
      <c r="L43" s="110">
        <f t="shared" si="3"/>
        <v>1.1339999999999999</v>
      </c>
      <c r="AC43" s="78"/>
      <c r="AD43" s="78"/>
      <c r="AE43" s="78"/>
    </row>
    <row r="44" spans="2:31" ht="15" customHeight="1" x14ac:dyDescent="0.25">
      <c r="B44" s="106">
        <f t="shared" si="4"/>
        <v>31</v>
      </c>
      <c r="C44" s="107" t="s">
        <v>150</v>
      </c>
      <c r="D44" s="108" t="s">
        <v>98</v>
      </c>
      <c r="E44" s="108">
        <v>1</v>
      </c>
      <c r="F44" s="108">
        <v>3</v>
      </c>
      <c r="G44" s="109">
        <v>0.55000000000000004</v>
      </c>
      <c r="H44" s="109">
        <v>0.55000000000000004</v>
      </c>
      <c r="I44" s="109">
        <v>2.8</v>
      </c>
      <c r="J44" s="109" t="str">
        <f t="shared" si="1"/>
        <v/>
      </c>
      <c r="K44" s="109">
        <f t="shared" si="2"/>
        <v>2.5410000000000004</v>
      </c>
      <c r="L44" s="110">
        <f t="shared" si="3"/>
        <v>2.5410000000000004</v>
      </c>
      <c r="AC44" s="78"/>
      <c r="AD44" s="78"/>
      <c r="AE44" s="78"/>
    </row>
    <row r="45" spans="2:31" ht="15" customHeight="1" x14ac:dyDescent="0.25">
      <c r="B45" s="106">
        <f t="shared" si="4"/>
        <v>32</v>
      </c>
      <c r="C45" s="107" t="s">
        <v>151</v>
      </c>
      <c r="D45" s="108" t="s">
        <v>98</v>
      </c>
      <c r="E45" s="108">
        <v>1</v>
      </c>
      <c r="F45" s="108">
        <v>1</v>
      </c>
      <c r="G45" s="109">
        <v>2.2000000000000002</v>
      </c>
      <c r="H45" s="109">
        <v>0.25</v>
      </c>
      <c r="I45" s="109">
        <v>2.8</v>
      </c>
      <c r="J45" s="109" t="str">
        <f t="shared" si="1"/>
        <v/>
      </c>
      <c r="K45" s="109">
        <f t="shared" si="2"/>
        <v>1.54</v>
      </c>
      <c r="L45" s="110">
        <f t="shared" si="3"/>
        <v>1.54</v>
      </c>
      <c r="AC45" s="78"/>
      <c r="AD45" s="78"/>
      <c r="AE45" s="78"/>
    </row>
    <row r="46" spans="2:31" ht="15" customHeight="1" x14ac:dyDescent="0.25">
      <c r="B46" s="106">
        <f t="shared" si="4"/>
        <v>33</v>
      </c>
      <c r="C46" s="107" t="s">
        <v>152</v>
      </c>
      <c r="D46" s="108" t="s">
        <v>98</v>
      </c>
      <c r="E46" s="108">
        <v>1</v>
      </c>
      <c r="F46" s="108">
        <v>1</v>
      </c>
      <c r="G46" s="109">
        <v>6.2</v>
      </c>
      <c r="H46" s="109">
        <v>0.25</v>
      </c>
      <c r="I46" s="109">
        <v>2.8</v>
      </c>
      <c r="J46" s="109" t="str">
        <f t="shared" si="1"/>
        <v/>
      </c>
      <c r="K46" s="109">
        <f t="shared" si="2"/>
        <v>4.34</v>
      </c>
      <c r="L46" s="110">
        <f t="shared" si="3"/>
        <v>4.34</v>
      </c>
      <c r="AC46" s="78"/>
      <c r="AD46" s="78"/>
      <c r="AE46" s="78"/>
    </row>
    <row r="47" spans="2:31" ht="15" customHeight="1" x14ac:dyDescent="0.25">
      <c r="B47" s="106">
        <f t="shared" si="4"/>
        <v>34</v>
      </c>
      <c r="C47" s="107" t="s">
        <v>153</v>
      </c>
      <c r="D47" s="108" t="s">
        <v>98</v>
      </c>
      <c r="E47" s="108">
        <v>1</v>
      </c>
      <c r="F47" s="108">
        <v>1</v>
      </c>
      <c r="G47" s="109">
        <v>2.8</v>
      </c>
      <c r="H47" s="109">
        <v>0.25</v>
      </c>
      <c r="I47" s="109">
        <v>2.8</v>
      </c>
      <c r="J47" s="109" t="str">
        <f t="shared" si="1"/>
        <v/>
      </c>
      <c r="K47" s="109">
        <f t="shared" si="2"/>
        <v>1.9599999999999997</v>
      </c>
      <c r="L47" s="110">
        <f t="shared" si="3"/>
        <v>1.9599999999999997</v>
      </c>
      <c r="AC47" s="78"/>
      <c r="AD47" s="78"/>
      <c r="AE47" s="78"/>
    </row>
    <row r="48" spans="2:31" ht="15" customHeight="1" x14ac:dyDescent="0.25">
      <c r="B48" s="106">
        <f t="shared" si="4"/>
        <v>35</v>
      </c>
      <c r="C48" s="112" t="s">
        <v>157</v>
      </c>
      <c r="D48" s="108" t="s">
        <v>98</v>
      </c>
      <c r="E48" s="108">
        <v>1</v>
      </c>
      <c r="F48" s="108">
        <v>1</v>
      </c>
      <c r="G48" s="109">
        <f>SUM(K15:K23)</f>
        <v>44.320000000000007</v>
      </c>
      <c r="H48" s="109">
        <v>1</v>
      </c>
      <c r="I48" s="109">
        <v>1</v>
      </c>
      <c r="J48" s="109" t="str">
        <f t="shared" si="1"/>
        <v/>
      </c>
      <c r="K48" s="109">
        <f t="shared" si="2"/>
        <v>44.320000000000007</v>
      </c>
      <c r="L48" s="110">
        <f t="shared" si="3"/>
        <v>44.320000000000007</v>
      </c>
      <c r="AC48" s="78"/>
      <c r="AD48" s="78"/>
      <c r="AE48" s="78"/>
    </row>
    <row r="49" spans="2:31" ht="15" customHeight="1" x14ac:dyDescent="0.25">
      <c r="B49" s="106">
        <f t="shared" si="4"/>
        <v>36</v>
      </c>
      <c r="C49" s="111" t="s">
        <v>158</v>
      </c>
      <c r="D49" s="108" t="s">
        <v>98</v>
      </c>
      <c r="E49" s="108">
        <v>1</v>
      </c>
      <c r="F49" s="108">
        <v>1</v>
      </c>
      <c r="G49" s="109">
        <f>SUM(J24:K47)</f>
        <v>39.18815</v>
      </c>
      <c r="H49" s="109">
        <v>1</v>
      </c>
      <c r="I49" s="109">
        <v>1</v>
      </c>
      <c r="J49" s="109" t="str">
        <f t="shared" si="1"/>
        <v/>
      </c>
      <c r="K49" s="109">
        <f t="shared" si="2"/>
        <v>39.18815</v>
      </c>
      <c r="L49" s="110">
        <f t="shared" si="3"/>
        <v>39.18815</v>
      </c>
      <c r="AC49" s="78"/>
      <c r="AD49" s="78"/>
      <c r="AE49" s="78"/>
    </row>
    <row r="50" spans="2:31" ht="15" customHeight="1" x14ac:dyDescent="0.25">
      <c r="B50" s="106">
        <f t="shared" si="4"/>
        <v>37</v>
      </c>
      <c r="C50" s="111" t="s">
        <v>159</v>
      </c>
      <c r="D50" s="108" t="s">
        <v>98</v>
      </c>
      <c r="E50" s="108">
        <v>1</v>
      </c>
      <c r="F50" s="108">
        <v>1</v>
      </c>
      <c r="G50" s="109">
        <v>24.08</v>
      </c>
      <c r="H50" s="109">
        <v>1</v>
      </c>
      <c r="I50" s="109">
        <v>0.1</v>
      </c>
      <c r="J50" s="109" t="str">
        <f t="shared" si="1"/>
        <v/>
      </c>
      <c r="K50" s="109">
        <f t="shared" si="2"/>
        <v>2.4079999999999999</v>
      </c>
      <c r="L50" s="110">
        <f t="shared" si="3"/>
        <v>2.4079999999999999</v>
      </c>
      <c r="AC50" s="78"/>
      <c r="AD50" s="78"/>
      <c r="AE50" s="78"/>
    </row>
    <row r="51" spans="2:31" ht="15" customHeight="1" x14ac:dyDescent="0.25">
      <c r="B51" s="106">
        <f t="shared" si="4"/>
        <v>38</v>
      </c>
      <c r="C51" s="107" t="s">
        <v>160</v>
      </c>
      <c r="D51" s="108" t="s">
        <v>98</v>
      </c>
      <c r="E51" s="108">
        <v>1</v>
      </c>
      <c r="F51" s="108">
        <v>1</v>
      </c>
      <c r="G51" s="109">
        <v>1.2</v>
      </c>
      <c r="H51" s="109">
        <v>2.4500000000000002</v>
      </c>
      <c r="I51" s="109">
        <v>0.1</v>
      </c>
      <c r="J51" s="109" t="str">
        <f t="shared" si="1"/>
        <v/>
      </c>
      <c r="K51" s="109">
        <f t="shared" si="2"/>
        <v>0.29399999999999998</v>
      </c>
      <c r="L51" s="110">
        <f t="shared" si="3"/>
        <v>0.29399999999999998</v>
      </c>
      <c r="AC51" s="78"/>
      <c r="AD51" s="78"/>
      <c r="AE51" s="78"/>
    </row>
    <row r="52" spans="2:31" ht="15" customHeight="1" x14ac:dyDescent="0.25">
      <c r="B52" s="106">
        <f t="shared" si="4"/>
        <v>39</v>
      </c>
      <c r="C52" s="107" t="s">
        <v>161</v>
      </c>
      <c r="D52" s="108" t="s">
        <v>98</v>
      </c>
      <c r="E52" s="108">
        <v>1</v>
      </c>
      <c r="F52" s="108">
        <v>1</v>
      </c>
      <c r="G52" s="109">
        <v>5.23</v>
      </c>
      <c r="H52" s="109">
        <v>1</v>
      </c>
      <c r="I52" s="109">
        <v>0.1</v>
      </c>
      <c r="J52" s="109" t="str">
        <f t="shared" si="1"/>
        <v/>
      </c>
      <c r="K52" s="109">
        <f t="shared" si="2"/>
        <v>0.52300000000000002</v>
      </c>
      <c r="L52" s="110">
        <f t="shared" si="3"/>
        <v>0.52300000000000002</v>
      </c>
      <c r="AC52" s="78"/>
      <c r="AD52" s="78"/>
      <c r="AE52" s="78"/>
    </row>
    <row r="53" spans="2:31" ht="15" customHeight="1" thickBot="1" x14ac:dyDescent="0.3">
      <c r="B53" s="113">
        <f t="shared" si="4"/>
        <v>40</v>
      </c>
      <c r="C53" s="114" t="s">
        <v>162</v>
      </c>
      <c r="D53" s="115" t="s">
        <v>98</v>
      </c>
      <c r="E53" s="115">
        <v>1</v>
      </c>
      <c r="F53" s="115">
        <v>1</v>
      </c>
      <c r="G53" s="116">
        <v>3.35</v>
      </c>
      <c r="H53" s="116">
        <v>1</v>
      </c>
      <c r="I53" s="116">
        <v>0.1</v>
      </c>
      <c r="J53" s="116" t="str">
        <f t="shared" si="1"/>
        <v/>
      </c>
      <c r="K53" s="116">
        <f t="shared" si="2"/>
        <v>0.33500000000000002</v>
      </c>
      <c r="L53" s="117">
        <f t="shared" si="3"/>
        <v>0.33500000000000002</v>
      </c>
      <c r="AC53" s="78"/>
      <c r="AD53" s="78"/>
      <c r="AE53" s="78"/>
    </row>
    <row r="54" spans="2:31" s="1" customFormat="1" ht="6" customHeight="1" thickTop="1" thickBot="1" x14ac:dyDescent="0.3"/>
    <row r="55" spans="2:31" ht="18" customHeight="1" thickBot="1" x14ac:dyDescent="0.3">
      <c r="B55" s="118"/>
      <c r="C55" s="119" t="s">
        <v>91</v>
      </c>
      <c r="D55" s="120"/>
      <c r="E55" s="120"/>
      <c r="F55" s="120"/>
      <c r="G55" s="120"/>
      <c r="H55" s="120"/>
      <c r="I55" s="121"/>
      <c r="J55" s="122">
        <f>SUM(J14:J53)</f>
        <v>-2.4773000000000005</v>
      </c>
      <c r="K55" s="122">
        <f>SUM(K14:K53)</f>
        <v>286.8621</v>
      </c>
      <c r="L55" s="123">
        <f>+K55+J55</f>
        <v>284.38479999999998</v>
      </c>
    </row>
    <row r="56" spans="2:31" ht="18" customHeight="1" thickBot="1" x14ac:dyDescent="0.3">
      <c r="B56" s="118"/>
      <c r="C56" s="119" t="s">
        <v>2</v>
      </c>
      <c r="D56" s="120"/>
      <c r="E56" s="120"/>
      <c r="F56" s="120"/>
      <c r="G56" s="120"/>
      <c r="H56" s="120"/>
      <c r="I56" s="120"/>
      <c r="J56" s="124"/>
      <c r="K56" s="125"/>
      <c r="L56" s="126">
        <f>+L55+L13</f>
        <v>284.38479999999998</v>
      </c>
    </row>
    <row r="57" spans="2:31" ht="9" customHeight="1" thickBot="1" x14ac:dyDescent="0.3"/>
    <row r="58" spans="2:31" ht="25.5" customHeight="1" x14ac:dyDescent="0.25">
      <c r="B58" s="518" t="s">
        <v>51</v>
      </c>
      <c r="C58" s="521"/>
      <c r="D58" s="521"/>
      <c r="E58" s="521"/>
      <c r="F58" s="521"/>
      <c r="G58" s="521"/>
      <c r="H58" s="521"/>
      <c r="I58" s="521"/>
      <c r="J58" s="521"/>
      <c r="K58" s="521"/>
      <c r="L58" s="522"/>
    </row>
    <row r="59" spans="2:31" ht="15" customHeight="1" x14ac:dyDescent="0.25">
      <c r="B59" s="55"/>
      <c r="C59" s="56"/>
      <c r="D59" s="56"/>
      <c r="E59" s="56"/>
      <c r="F59" s="56"/>
      <c r="G59" s="56"/>
      <c r="H59" s="56"/>
      <c r="I59" s="56"/>
      <c r="J59" s="56"/>
      <c r="K59" s="57" t="s">
        <v>92</v>
      </c>
      <c r="L59" s="58">
        <v>2</v>
      </c>
    </row>
    <row r="60" spans="2:31" ht="25.5" customHeight="1" x14ac:dyDescent="0.25">
      <c r="B60" s="59" t="s">
        <v>47</v>
      </c>
      <c r="C60" s="60"/>
      <c r="D60" s="60" t="s">
        <v>52</v>
      </c>
      <c r="E60" s="60" t="str">
        <f>E4</f>
        <v>TD-TK-07.004</v>
      </c>
      <c r="F60" s="20"/>
      <c r="G60" s="61"/>
      <c r="H60" s="61"/>
      <c r="I60" s="61"/>
      <c r="J60" s="61"/>
      <c r="K60" s="57"/>
      <c r="L60" s="62"/>
    </row>
    <row r="61" spans="2:31" ht="15" x14ac:dyDescent="0.25">
      <c r="B61" s="59" t="s">
        <v>896</v>
      </c>
      <c r="C61" s="60"/>
      <c r="D61" s="60" t="s">
        <v>52</v>
      </c>
      <c r="E61" s="60" t="s">
        <v>901</v>
      </c>
      <c r="F61" s="20"/>
      <c r="G61" s="63"/>
      <c r="H61" s="64"/>
      <c r="I61" s="63"/>
      <c r="J61" s="65"/>
      <c r="K61" s="57"/>
      <c r="L61" s="66"/>
    </row>
    <row r="62" spans="2:31" ht="14.25" customHeight="1" x14ac:dyDescent="0.25">
      <c r="B62" s="59" t="s">
        <v>69</v>
      </c>
      <c r="C62" s="67"/>
      <c r="D62" s="68" t="s">
        <v>52</v>
      </c>
      <c r="E62" s="19" t="str">
        <f>E6</f>
        <v>İŞ MERKEZİ KABA İŞLER KEŞİF</v>
      </c>
      <c r="F62" s="19"/>
      <c r="G62" s="19"/>
      <c r="H62" s="19"/>
      <c r="I62" s="19"/>
      <c r="J62" s="65"/>
      <c r="K62" s="57"/>
      <c r="L62" s="66"/>
    </row>
    <row r="63" spans="2:31" ht="15" x14ac:dyDescent="0.25">
      <c r="B63" s="59" t="s">
        <v>53</v>
      </c>
      <c r="C63" s="60"/>
      <c r="D63" s="60" t="s">
        <v>52</v>
      </c>
      <c r="E63" s="60" t="s">
        <v>133</v>
      </c>
      <c r="F63" s="20"/>
      <c r="G63" s="63"/>
      <c r="H63" s="63"/>
      <c r="I63" s="63"/>
      <c r="J63" s="65"/>
      <c r="K63" s="57"/>
      <c r="L63" s="66"/>
    </row>
    <row r="64" spans="2:31" ht="15" customHeight="1" thickBot="1" x14ac:dyDescent="0.3">
      <c r="B64" s="69" t="s">
        <v>54</v>
      </c>
      <c r="C64" s="70"/>
      <c r="D64" s="70" t="s">
        <v>52</v>
      </c>
      <c r="E64" s="70" t="s">
        <v>102</v>
      </c>
      <c r="F64" s="71"/>
      <c r="G64" s="71"/>
      <c r="H64" s="71"/>
      <c r="I64" s="71"/>
      <c r="J64" s="71"/>
      <c r="K64" s="70" t="s">
        <v>55</v>
      </c>
      <c r="L64" s="72"/>
    </row>
    <row r="65" spans="2:31" ht="4.5" customHeight="1" thickBot="1" x14ac:dyDescent="0.3">
      <c r="B65" s="73"/>
      <c r="C65" s="74"/>
      <c r="D65" s="75"/>
      <c r="E65" s="75"/>
      <c r="F65" s="76"/>
      <c r="G65" s="77"/>
      <c r="K65" s="78"/>
    </row>
    <row r="66" spans="2:31" ht="18" customHeight="1" thickTop="1" x14ac:dyDescent="0.25">
      <c r="B66" s="79" t="s">
        <v>1</v>
      </c>
      <c r="C66" s="80" t="s">
        <v>1</v>
      </c>
      <c r="D66" s="80"/>
      <c r="E66" s="80"/>
      <c r="F66" s="81"/>
      <c r="G66" s="82" t="s">
        <v>56</v>
      </c>
      <c r="H66" s="82"/>
      <c r="I66" s="83"/>
      <c r="J66" s="80"/>
      <c r="K66" s="84"/>
      <c r="L66" s="85" t="s">
        <v>2</v>
      </c>
    </row>
    <row r="67" spans="2:31" ht="38.25" customHeight="1" thickBot="1" x14ac:dyDescent="0.3">
      <c r="B67" s="86" t="s">
        <v>57</v>
      </c>
      <c r="C67" s="87" t="s">
        <v>82</v>
      </c>
      <c r="D67" s="88" t="s">
        <v>74</v>
      </c>
      <c r="E67" s="89" t="s">
        <v>68</v>
      </c>
      <c r="F67" s="90" t="s">
        <v>58</v>
      </c>
      <c r="G67" s="91" t="s">
        <v>60</v>
      </c>
      <c r="H67" s="91" t="s">
        <v>59</v>
      </c>
      <c r="I67" s="90" t="s">
        <v>61</v>
      </c>
      <c r="J67" s="92" t="s">
        <v>62</v>
      </c>
      <c r="K67" s="87" t="s">
        <v>63</v>
      </c>
      <c r="L67" s="93" t="s">
        <v>64</v>
      </c>
    </row>
    <row r="68" spans="2:31" s="1" customFormat="1" ht="4.5" customHeight="1" thickTop="1" thickBot="1" x14ac:dyDescent="0.3"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</row>
    <row r="69" spans="2:31" ht="18" customHeight="1" thickBot="1" x14ac:dyDescent="0.3">
      <c r="B69" s="95"/>
      <c r="C69" s="96" t="s">
        <v>65</v>
      </c>
      <c r="D69" s="97"/>
      <c r="E69" s="97"/>
      <c r="F69" s="98"/>
      <c r="G69" s="99"/>
      <c r="H69" s="99"/>
      <c r="I69" s="99"/>
      <c r="J69" s="97"/>
      <c r="K69" s="97"/>
      <c r="L69" s="100">
        <f>L56</f>
        <v>284.38479999999998</v>
      </c>
    </row>
    <row r="70" spans="2:31" ht="15" customHeight="1" thickTop="1" x14ac:dyDescent="0.25">
      <c r="B70" s="101">
        <v>41</v>
      </c>
      <c r="C70" s="131" t="s">
        <v>163</v>
      </c>
      <c r="D70" s="103" t="s">
        <v>98</v>
      </c>
      <c r="E70" s="103">
        <v>1</v>
      </c>
      <c r="F70" s="103">
        <v>1</v>
      </c>
      <c r="G70" s="104">
        <v>3.14</v>
      </c>
      <c r="H70" s="104">
        <v>1</v>
      </c>
      <c r="I70" s="104">
        <v>0.1</v>
      </c>
      <c r="J70" s="104" t="str">
        <f>IF($E70&lt;0,$E70*$F70*$G70*$H70*$I70,IF($E70&gt;0,"",""))</f>
        <v/>
      </c>
      <c r="K70" s="104">
        <f>IF($E70&gt;0,$E70*$F70*$G70*$H70*$I70,IF($F70&lt;0,"",""))</f>
        <v>0.31400000000000006</v>
      </c>
      <c r="L70" s="105">
        <f>+K70</f>
        <v>0.31400000000000006</v>
      </c>
      <c r="AC70" s="78"/>
      <c r="AD70" s="78"/>
      <c r="AE70" s="78"/>
    </row>
    <row r="71" spans="2:31" ht="15" customHeight="1" x14ac:dyDescent="0.25">
      <c r="B71" s="106">
        <f t="shared" ref="B71:B109" si="5">+B70+1</f>
        <v>42</v>
      </c>
      <c r="C71" s="107" t="s">
        <v>164</v>
      </c>
      <c r="D71" s="108" t="s">
        <v>98</v>
      </c>
      <c r="E71" s="108">
        <v>1</v>
      </c>
      <c r="F71" s="108">
        <v>1</v>
      </c>
      <c r="G71" s="109">
        <v>4</v>
      </c>
      <c r="H71" s="109">
        <v>1</v>
      </c>
      <c r="I71" s="109">
        <v>0.15</v>
      </c>
      <c r="J71" s="109" t="str">
        <f>IF($E71&lt;0,$E71*$F71*$G71*$H71*$I71,IF($E71&gt;0,"",""))</f>
        <v/>
      </c>
      <c r="K71" s="109">
        <f>IF($E71&gt;0,$E71*$F71*$G71*$H71*$I71,IF($F71&lt;0,"",""))</f>
        <v>0.6</v>
      </c>
      <c r="L71" s="110">
        <f>+K71</f>
        <v>0.6</v>
      </c>
      <c r="AC71" s="78"/>
      <c r="AD71" s="78"/>
      <c r="AE71" s="78"/>
    </row>
    <row r="72" spans="2:31" ht="15" customHeight="1" x14ac:dyDescent="0.25">
      <c r="B72" s="106">
        <f t="shared" si="5"/>
        <v>43</v>
      </c>
      <c r="C72" s="107" t="s">
        <v>165</v>
      </c>
      <c r="D72" s="108" t="s">
        <v>98</v>
      </c>
      <c r="E72" s="108">
        <v>1</v>
      </c>
      <c r="F72" s="108">
        <v>1</v>
      </c>
      <c r="G72" s="109">
        <v>4</v>
      </c>
      <c r="H72" s="109">
        <v>1</v>
      </c>
      <c r="I72" s="109">
        <v>0.15</v>
      </c>
      <c r="J72" s="109" t="str">
        <f>IF($E72&lt;0,$E72*$F72*$G72*$H72*$I72,IF($E72&gt;0,"",""))</f>
        <v/>
      </c>
      <c r="K72" s="109">
        <f>IF($E72&gt;0,$E72*$F72*$G72*$H72*$I72,IF($F72&lt;0,"",""))</f>
        <v>0.6</v>
      </c>
      <c r="L72" s="110">
        <f>+K72</f>
        <v>0.6</v>
      </c>
      <c r="AC72" s="78"/>
      <c r="AD72" s="78"/>
      <c r="AE72" s="78"/>
    </row>
    <row r="73" spans="2:31" ht="15" customHeight="1" x14ac:dyDescent="0.25">
      <c r="B73" s="106">
        <f t="shared" si="5"/>
        <v>44</v>
      </c>
      <c r="C73" s="107" t="s">
        <v>166</v>
      </c>
      <c r="D73" s="108" t="s">
        <v>98</v>
      </c>
      <c r="E73" s="108">
        <v>1</v>
      </c>
      <c r="F73" s="108">
        <v>1</v>
      </c>
      <c r="G73" s="109">
        <v>8.5299999999999994</v>
      </c>
      <c r="H73" s="109">
        <v>0.25</v>
      </c>
      <c r="I73" s="109">
        <v>0.7</v>
      </c>
      <c r="J73" s="109" t="str">
        <f t="shared" ref="J73:J109" si="6">IF($E73&lt;0,$E73*$F73*$G73*$H73*$I73,IF($E73&gt;0,"",""))</f>
        <v/>
      </c>
      <c r="K73" s="109">
        <f t="shared" ref="K73:K109" si="7">IF($E73&gt;0,$E73*$F73*$G73*$H73*$I73,IF($F73&lt;0,"",""))</f>
        <v>1.4927499999999998</v>
      </c>
      <c r="L73" s="110">
        <f t="shared" ref="L73:L109" si="8">+K73</f>
        <v>1.4927499999999998</v>
      </c>
      <c r="AC73" s="78"/>
      <c r="AD73" s="78"/>
      <c r="AE73" s="78"/>
    </row>
    <row r="74" spans="2:31" ht="15" customHeight="1" x14ac:dyDescent="0.25">
      <c r="B74" s="106">
        <f t="shared" si="5"/>
        <v>45</v>
      </c>
      <c r="C74" s="107" t="s">
        <v>167</v>
      </c>
      <c r="D74" s="108" t="s">
        <v>98</v>
      </c>
      <c r="E74" s="108">
        <v>1</v>
      </c>
      <c r="F74" s="108">
        <v>1</v>
      </c>
      <c r="G74" s="109">
        <v>14.65</v>
      </c>
      <c r="H74" s="109">
        <v>0.25</v>
      </c>
      <c r="I74" s="109">
        <v>0.6</v>
      </c>
      <c r="J74" s="109" t="str">
        <f t="shared" si="6"/>
        <v/>
      </c>
      <c r="K74" s="109">
        <f t="shared" si="7"/>
        <v>2.1974999999999998</v>
      </c>
      <c r="L74" s="110">
        <f t="shared" si="8"/>
        <v>2.1974999999999998</v>
      </c>
      <c r="AC74" s="78"/>
      <c r="AD74" s="78"/>
      <c r="AE74" s="78"/>
    </row>
    <row r="75" spans="2:31" ht="15" customHeight="1" x14ac:dyDescent="0.25">
      <c r="B75" s="106">
        <f t="shared" si="5"/>
        <v>46</v>
      </c>
      <c r="C75" s="107" t="s">
        <v>168</v>
      </c>
      <c r="D75" s="108" t="s">
        <v>98</v>
      </c>
      <c r="E75" s="108">
        <v>1</v>
      </c>
      <c r="F75" s="108">
        <v>1</v>
      </c>
      <c r="G75" s="109">
        <v>11.27</v>
      </c>
      <c r="H75" s="109">
        <v>0.25</v>
      </c>
      <c r="I75" s="109">
        <v>0.6</v>
      </c>
      <c r="J75" s="109" t="str">
        <f t="shared" si="6"/>
        <v/>
      </c>
      <c r="K75" s="109">
        <f t="shared" si="7"/>
        <v>1.6904999999999999</v>
      </c>
      <c r="L75" s="110">
        <f t="shared" si="8"/>
        <v>1.6904999999999999</v>
      </c>
      <c r="AC75" s="78"/>
      <c r="AD75" s="78"/>
      <c r="AE75" s="78"/>
    </row>
    <row r="76" spans="2:31" ht="15" customHeight="1" x14ac:dyDescent="0.25">
      <c r="B76" s="106">
        <f t="shared" si="5"/>
        <v>47</v>
      </c>
      <c r="C76" s="107" t="s">
        <v>169</v>
      </c>
      <c r="D76" s="108" t="s">
        <v>98</v>
      </c>
      <c r="E76" s="108">
        <v>1</v>
      </c>
      <c r="F76" s="108">
        <v>1</v>
      </c>
      <c r="G76" s="109">
        <v>7.3</v>
      </c>
      <c r="H76" s="109">
        <v>0.7</v>
      </c>
      <c r="I76" s="109">
        <v>0.3</v>
      </c>
      <c r="J76" s="109" t="str">
        <f t="shared" si="6"/>
        <v/>
      </c>
      <c r="K76" s="109">
        <f t="shared" si="7"/>
        <v>1.5329999999999997</v>
      </c>
      <c r="L76" s="110">
        <f t="shared" si="8"/>
        <v>1.5329999999999997</v>
      </c>
      <c r="AC76" s="78"/>
      <c r="AD76" s="78"/>
      <c r="AE76" s="78"/>
    </row>
    <row r="77" spans="2:31" ht="15" customHeight="1" x14ac:dyDescent="0.25">
      <c r="B77" s="106">
        <f t="shared" si="5"/>
        <v>48</v>
      </c>
      <c r="C77" s="107" t="s">
        <v>170</v>
      </c>
      <c r="D77" s="108" t="s">
        <v>98</v>
      </c>
      <c r="E77" s="108">
        <v>1</v>
      </c>
      <c r="F77" s="108">
        <v>1</v>
      </c>
      <c r="G77" s="109">
        <v>6.21</v>
      </c>
      <c r="H77" s="109">
        <v>0.7</v>
      </c>
      <c r="I77" s="109">
        <v>0.3</v>
      </c>
      <c r="J77" s="109" t="str">
        <f t="shared" si="6"/>
        <v/>
      </c>
      <c r="K77" s="109">
        <f t="shared" si="7"/>
        <v>1.3040999999999998</v>
      </c>
      <c r="L77" s="110">
        <f t="shared" si="8"/>
        <v>1.3040999999999998</v>
      </c>
      <c r="AC77" s="78"/>
      <c r="AD77" s="78"/>
      <c r="AE77" s="78"/>
    </row>
    <row r="78" spans="2:31" ht="15" customHeight="1" x14ac:dyDescent="0.25">
      <c r="B78" s="106">
        <f t="shared" si="5"/>
        <v>49</v>
      </c>
      <c r="C78" s="107" t="s">
        <v>171</v>
      </c>
      <c r="D78" s="108" t="s">
        <v>98</v>
      </c>
      <c r="E78" s="108">
        <v>1</v>
      </c>
      <c r="F78" s="108">
        <v>1</v>
      </c>
      <c r="G78" s="109">
        <v>2.7</v>
      </c>
      <c r="H78" s="109">
        <v>0.5</v>
      </c>
      <c r="I78" s="109">
        <v>0.3</v>
      </c>
      <c r="J78" s="109" t="str">
        <f t="shared" si="6"/>
        <v/>
      </c>
      <c r="K78" s="109">
        <f t="shared" si="7"/>
        <v>0.40500000000000003</v>
      </c>
      <c r="L78" s="110">
        <f t="shared" si="8"/>
        <v>0.40500000000000003</v>
      </c>
      <c r="AC78" s="78"/>
      <c r="AD78" s="78"/>
      <c r="AE78" s="78"/>
    </row>
    <row r="79" spans="2:31" ht="15" customHeight="1" x14ac:dyDescent="0.25">
      <c r="B79" s="106">
        <f t="shared" si="5"/>
        <v>50</v>
      </c>
      <c r="C79" s="107" t="s">
        <v>172</v>
      </c>
      <c r="D79" s="108" t="s">
        <v>98</v>
      </c>
      <c r="E79" s="108">
        <v>1</v>
      </c>
      <c r="F79" s="108">
        <v>1</v>
      </c>
      <c r="G79" s="109">
        <v>2.2200000000000002</v>
      </c>
      <c r="H79" s="109">
        <v>0.4</v>
      </c>
      <c r="I79" s="109">
        <v>0.3</v>
      </c>
      <c r="J79" s="109" t="str">
        <f t="shared" si="6"/>
        <v/>
      </c>
      <c r="K79" s="109">
        <f t="shared" si="7"/>
        <v>0.26640000000000003</v>
      </c>
      <c r="L79" s="110">
        <f t="shared" si="8"/>
        <v>0.26640000000000003</v>
      </c>
      <c r="AC79" s="78"/>
      <c r="AD79" s="78"/>
      <c r="AE79" s="78"/>
    </row>
    <row r="80" spans="2:31" ht="15" customHeight="1" x14ac:dyDescent="0.25">
      <c r="B80" s="106">
        <f t="shared" si="5"/>
        <v>51</v>
      </c>
      <c r="C80" s="107" t="s">
        <v>173</v>
      </c>
      <c r="D80" s="108" t="s">
        <v>98</v>
      </c>
      <c r="E80" s="108">
        <v>1</v>
      </c>
      <c r="F80" s="108">
        <v>1</v>
      </c>
      <c r="G80" s="109">
        <v>3.15</v>
      </c>
      <c r="H80" s="109">
        <v>0.25</v>
      </c>
      <c r="I80" s="109">
        <v>0.6</v>
      </c>
      <c r="J80" s="109" t="str">
        <f t="shared" si="6"/>
        <v/>
      </c>
      <c r="K80" s="109">
        <f t="shared" si="7"/>
        <v>0.47249999999999998</v>
      </c>
      <c r="L80" s="110">
        <f t="shared" si="8"/>
        <v>0.47249999999999998</v>
      </c>
      <c r="AC80" s="78"/>
      <c r="AD80" s="78"/>
      <c r="AE80" s="78"/>
    </row>
    <row r="81" spans="2:31" ht="15" customHeight="1" x14ac:dyDescent="0.25">
      <c r="B81" s="106">
        <f t="shared" si="5"/>
        <v>52</v>
      </c>
      <c r="C81" s="107" t="s">
        <v>174</v>
      </c>
      <c r="D81" s="108" t="s">
        <v>98</v>
      </c>
      <c r="E81" s="108">
        <v>1</v>
      </c>
      <c r="F81" s="108">
        <v>2</v>
      </c>
      <c r="G81" s="109">
        <v>3.65</v>
      </c>
      <c r="H81" s="109">
        <v>0.53</v>
      </c>
      <c r="I81" s="109">
        <v>0.3</v>
      </c>
      <c r="J81" s="109" t="str">
        <f t="shared" si="6"/>
        <v/>
      </c>
      <c r="K81" s="109">
        <f t="shared" si="7"/>
        <v>1.1607000000000001</v>
      </c>
      <c r="L81" s="110">
        <f t="shared" si="8"/>
        <v>1.1607000000000001</v>
      </c>
      <c r="AC81" s="78"/>
      <c r="AD81" s="78"/>
      <c r="AE81" s="78"/>
    </row>
    <row r="82" spans="2:31" ht="15" customHeight="1" x14ac:dyDescent="0.25">
      <c r="B82" s="106">
        <f t="shared" si="5"/>
        <v>53</v>
      </c>
      <c r="C82" s="107" t="s">
        <v>154</v>
      </c>
      <c r="D82" s="108" t="s">
        <v>98</v>
      </c>
      <c r="E82" s="108">
        <v>1</v>
      </c>
      <c r="F82" s="108">
        <v>1</v>
      </c>
      <c r="G82" s="109">
        <v>1.75</v>
      </c>
      <c r="H82" s="109">
        <v>0.25</v>
      </c>
      <c r="I82" s="109">
        <v>2.7</v>
      </c>
      <c r="J82" s="109" t="str">
        <f t="shared" si="6"/>
        <v/>
      </c>
      <c r="K82" s="109">
        <f t="shared" si="7"/>
        <v>1.1812500000000001</v>
      </c>
      <c r="L82" s="110">
        <f t="shared" si="8"/>
        <v>1.1812500000000001</v>
      </c>
      <c r="AC82" s="78"/>
      <c r="AD82" s="78"/>
      <c r="AE82" s="78"/>
    </row>
    <row r="83" spans="2:31" ht="15" customHeight="1" x14ac:dyDescent="0.25">
      <c r="B83" s="106">
        <f t="shared" si="5"/>
        <v>54</v>
      </c>
      <c r="C83" s="107" t="s">
        <v>149</v>
      </c>
      <c r="D83" s="108" t="s">
        <v>98</v>
      </c>
      <c r="E83" s="108">
        <v>1</v>
      </c>
      <c r="F83" s="108">
        <v>2</v>
      </c>
      <c r="G83" s="109">
        <v>0.45</v>
      </c>
      <c r="H83" s="109">
        <v>0.45</v>
      </c>
      <c r="I83" s="109">
        <v>2.7</v>
      </c>
      <c r="J83" s="109" t="str">
        <f t="shared" si="6"/>
        <v/>
      </c>
      <c r="K83" s="109">
        <f t="shared" si="7"/>
        <v>1.0935000000000001</v>
      </c>
      <c r="L83" s="110">
        <f t="shared" si="8"/>
        <v>1.0935000000000001</v>
      </c>
      <c r="AC83" s="78"/>
      <c r="AD83" s="78"/>
      <c r="AE83" s="78"/>
    </row>
    <row r="84" spans="2:31" ht="15" customHeight="1" x14ac:dyDescent="0.25">
      <c r="B84" s="106">
        <f t="shared" si="5"/>
        <v>55</v>
      </c>
      <c r="C84" s="107" t="s">
        <v>150</v>
      </c>
      <c r="D84" s="108" t="s">
        <v>98</v>
      </c>
      <c r="E84" s="108">
        <v>1</v>
      </c>
      <c r="F84" s="108">
        <v>3</v>
      </c>
      <c r="G84" s="109">
        <v>0.55000000000000004</v>
      </c>
      <c r="H84" s="109">
        <v>0.55000000000000004</v>
      </c>
      <c r="I84" s="109">
        <v>2.7</v>
      </c>
      <c r="J84" s="109" t="str">
        <f t="shared" si="6"/>
        <v/>
      </c>
      <c r="K84" s="109">
        <f t="shared" si="7"/>
        <v>2.4502500000000005</v>
      </c>
      <c r="L84" s="110">
        <f t="shared" si="8"/>
        <v>2.4502500000000005</v>
      </c>
      <c r="AC84" s="78"/>
      <c r="AD84" s="78"/>
      <c r="AE84" s="78"/>
    </row>
    <row r="85" spans="2:31" ht="15" customHeight="1" x14ac:dyDescent="0.25">
      <c r="B85" s="106">
        <f t="shared" si="5"/>
        <v>56</v>
      </c>
      <c r="C85" s="107" t="s">
        <v>151</v>
      </c>
      <c r="D85" s="108" t="s">
        <v>98</v>
      </c>
      <c r="E85" s="108">
        <v>1</v>
      </c>
      <c r="F85" s="108">
        <v>1</v>
      </c>
      <c r="G85" s="109">
        <v>2.2000000000000002</v>
      </c>
      <c r="H85" s="109">
        <v>0.25</v>
      </c>
      <c r="I85" s="109">
        <v>2.7</v>
      </c>
      <c r="J85" s="109" t="str">
        <f t="shared" si="6"/>
        <v/>
      </c>
      <c r="K85" s="109">
        <f t="shared" si="7"/>
        <v>1.4850000000000003</v>
      </c>
      <c r="L85" s="110">
        <f t="shared" si="8"/>
        <v>1.4850000000000003</v>
      </c>
      <c r="AC85" s="78"/>
      <c r="AD85" s="78"/>
      <c r="AE85" s="78"/>
    </row>
    <row r="86" spans="2:31" ht="15" customHeight="1" x14ac:dyDescent="0.25">
      <c r="B86" s="106">
        <f t="shared" si="5"/>
        <v>57</v>
      </c>
      <c r="C86" s="107" t="s">
        <v>152</v>
      </c>
      <c r="D86" s="108" t="s">
        <v>98</v>
      </c>
      <c r="E86" s="108">
        <v>1</v>
      </c>
      <c r="F86" s="108">
        <v>1</v>
      </c>
      <c r="G86" s="109">
        <v>6.2</v>
      </c>
      <c r="H86" s="109">
        <v>0.25</v>
      </c>
      <c r="I86" s="109">
        <v>2.7</v>
      </c>
      <c r="J86" s="109" t="str">
        <f t="shared" si="6"/>
        <v/>
      </c>
      <c r="K86" s="109">
        <f t="shared" si="7"/>
        <v>4.1850000000000005</v>
      </c>
      <c r="L86" s="110">
        <f t="shared" si="8"/>
        <v>4.1850000000000005</v>
      </c>
      <c r="AC86" s="78"/>
      <c r="AD86" s="78"/>
      <c r="AE86" s="78"/>
    </row>
    <row r="87" spans="2:31" ht="15" customHeight="1" x14ac:dyDescent="0.25">
      <c r="B87" s="106">
        <f t="shared" si="5"/>
        <v>58</v>
      </c>
      <c r="C87" s="107" t="s">
        <v>153</v>
      </c>
      <c r="D87" s="108" t="s">
        <v>98</v>
      </c>
      <c r="E87" s="108">
        <v>1</v>
      </c>
      <c r="F87" s="108">
        <v>1</v>
      </c>
      <c r="G87" s="109">
        <v>2.8</v>
      </c>
      <c r="H87" s="109">
        <v>0.25</v>
      </c>
      <c r="I87" s="109">
        <v>2.7</v>
      </c>
      <c r="J87" s="109" t="str">
        <f t="shared" si="6"/>
        <v/>
      </c>
      <c r="K87" s="109">
        <f t="shared" si="7"/>
        <v>1.89</v>
      </c>
      <c r="L87" s="110">
        <f t="shared" si="8"/>
        <v>1.89</v>
      </c>
      <c r="AC87" s="78"/>
      <c r="AD87" s="78"/>
      <c r="AE87" s="78"/>
    </row>
    <row r="88" spans="2:31" ht="15" customHeight="1" x14ac:dyDescent="0.25">
      <c r="B88" s="106">
        <f t="shared" si="5"/>
        <v>59</v>
      </c>
      <c r="C88" s="111" t="s">
        <v>175</v>
      </c>
      <c r="D88" s="108" t="s">
        <v>98</v>
      </c>
      <c r="E88" s="108">
        <v>1</v>
      </c>
      <c r="F88" s="108">
        <v>1</v>
      </c>
      <c r="G88" s="109">
        <v>180.62</v>
      </c>
      <c r="H88" s="109">
        <v>1</v>
      </c>
      <c r="I88" s="109">
        <v>7.0000000000000007E-2</v>
      </c>
      <c r="J88" s="109" t="str">
        <f t="shared" si="6"/>
        <v/>
      </c>
      <c r="K88" s="109">
        <f t="shared" si="7"/>
        <v>12.643400000000002</v>
      </c>
      <c r="L88" s="110">
        <f t="shared" si="8"/>
        <v>12.643400000000002</v>
      </c>
      <c r="AC88" s="78"/>
      <c r="AD88" s="78"/>
      <c r="AE88" s="78"/>
    </row>
    <row r="89" spans="2:31" ht="15" customHeight="1" x14ac:dyDescent="0.25">
      <c r="B89" s="106">
        <f t="shared" si="5"/>
        <v>60</v>
      </c>
      <c r="C89" s="107" t="s">
        <v>178</v>
      </c>
      <c r="D89" s="108" t="s">
        <v>98</v>
      </c>
      <c r="E89" s="108">
        <v>1</v>
      </c>
      <c r="F89" s="108">
        <v>18</v>
      </c>
      <c r="G89" s="109">
        <v>1.55</v>
      </c>
      <c r="H89" s="109">
        <v>0.15</v>
      </c>
      <c r="I89" s="109">
        <v>0.3</v>
      </c>
      <c r="J89" s="109" t="str">
        <f t="shared" si="6"/>
        <v/>
      </c>
      <c r="K89" s="109">
        <f t="shared" si="7"/>
        <v>1.2555000000000001</v>
      </c>
      <c r="L89" s="110">
        <f t="shared" si="8"/>
        <v>1.2555000000000001</v>
      </c>
      <c r="AC89" s="78"/>
      <c r="AD89" s="78"/>
      <c r="AE89" s="78"/>
    </row>
    <row r="90" spans="2:31" ht="15" customHeight="1" x14ac:dyDescent="0.25">
      <c r="B90" s="106">
        <f t="shared" si="5"/>
        <v>61</v>
      </c>
      <c r="C90" s="107" t="s">
        <v>179</v>
      </c>
      <c r="D90" s="108" t="s">
        <v>98</v>
      </c>
      <c r="E90" s="108">
        <v>1</v>
      </c>
      <c r="F90" s="108">
        <v>1</v>
      </c>
      <c r="G90" s="109">
        <v>22.28</v>
      </c>
      <c r="H90" s="109">
        <v>0.15</v>
      </c>
      <c r="I90" s="109">
        <v>0.3</v>
      </c>
      <c r="J90" s="109" t="str">
        <f t="shared" si="6"/>
        <v/>
      </c>
      <c r="K90" s="109">
        <f t="shared" si="7"/>
        <v>1.0025999999999999</v>
      </c>
      <c r="L90" s="110">
        <f t="shared" si="8"/>
        <v>1.0025999999999999</v>
      </c>
      <c r="AC90" s="78"/>
      <c r="AD90" s="78"/>
      <c r="AE90" s="78"/>
    </row>
    <row r="91" spans="2:31" ht="15" customHeight="1" x14ac:dyDescent="0.25">
      <c r="B91" s="106">
        <f t="shared" si="5"/>
        <v>62</v>
      </c>
      <c r="C91" s="107" t="s">
        <v>176</v>
      </c>
      <c r="D91" s="108" t="s">
        <v>98</v>
      </c>
      <c r="E91" s="108">
        <v>1</v>
      </c>
      <c r="F91" s="108">
        <v>5</v>
      </c>
      <c r="G91" s="109">
        <v>1.55</v>
      </c>
      <c r="H91" s="109">
        <v>0.6</v>
      </c>
      <c r="I91" s="109">
        <v>0.3</v>
      </c>
      <c r="J91" s="109" t="str">
        <f t="shared" si="6"/>
        <v/>
      </c>
      <c r="K91" s="109">
        <f t="shared" si="7"/>
        <v>1.3949999999999998</v>
      </c>
      <c r="L91" s="110">
        <f t="shared" si="8"/>
        <v>1.3949999999999998</v>
      </c>
      <c r="AC91" s="78"/>
      <c r="AD91" s="78"/>
      <c r="AE91" s="78"/>
    </row>
    <row r="92" spans="2:31" ht="15" customHeight="1" x14ac:dyDescent="0.25">
      <c r="B92" s="106">
        <f t="shared" si="5"/>
        <v>63</v>
      </c>
      <c r="C92" s="107" t="s">
        <v>177</v>
      </c>
      <c r="D92" s="108" t="s">
        <v>98</v>
      </c>
      <c r="E92" s="108">
        <v>1</v>
      </c>
      <c r="F92" s="108">
        <v>1</v>
      </c>
      <c r="G92" s="109">
        <v>4.2</v>
      </c>
      <c r="H92" s="109">
        <v>0.15</v>
      </c>
      <c r="I92" s="109">
        <v>0.3</v>
      </c>
      <c r="J92" s="109" t="str">
        <f t="shared" si="6"/>
        <v/>
      </c>
      <c r="K92" s="109">
        <f t="shared" si="7"/>
        <v>0.189</v>
      </c>
      <c r="L92" s="110">
        <f t="shared" si="8"/>
        <v>0.189</v>
      </c>
      <c r="AC92" s="78"/>
      <c r="AD92" s="78"/>
      <c r="AE92" s="78"/>
    </row>
    <row r="93" spans="2:31" ht="15" customHeight="1" x14ac:dyDescent="0.25">
      <c r="B93" s="106">
        <f t="shared" si="5"/>
        <v>64</v>
      </c>
      <c r="C93" s="107" t="s">
        <v>177</v>
      </c>
      <c r="D93" s="108" t="s">
        <v>98</v>
      </c>
      <c r="E93" s="108">
        <v>1</v>
      </c>
      <c r="F93" s="108">
        <v>1</v>
      </c>
      <c r="G93" s="109">
        <v>1.46</v>
      </c>
      <c r="H93" s="109">
        <v>0.15</v>
      </c>
      <c r="I93" s="109">
        <v>0.3</v>
      </c>
      <c r="J93" s="109" t="str">
        <f t="shared" si="6"/>
        <v/>
      </c>
      <c r="K93" s="109">
        <f t="shared" si="7"/>
        <v>6.5699999999999995E-2</v>
      </c>
      <c r="L93" s="110">
        <f t="shared" si="8"/>
        <v>6.5699999999999995E-2</v>
      </c>
      <c r="AC93" s="78"/>
      <c r="AD93" s="78"/>
      <c r="AE93" s="78"/>
    </row>
    <row r="94" spans="2:31" ht="15" customHeight="1" x14ac:dyDescent="0.25">
      <c r="B94" s="106">
        <f t="shared" si="5"/>
        <v>65</v>
      </c>
      <c r="C94" s="107" t="s">
        <v>180</v>
      </c>
      <c r="D94" s="108" t="s">
        <v>98</v>
      </c>
      <c r="E94" s="108">
        <v>1</v>
      </c>
      <c r="F94" s="108">
        <v>1</v>
      </c>
      <c r="G94" s="109">
        <v>22.18</v>
      </c>
      <c r="H94" s="109">
        <v>0.6</v>
      </c>
      <c r="I94" s="109">
        <v>0.3</v>
      </c>
      <c r="J94" s="109" t="str">
        <f t="shared" si="6"/>
        <v/>
      </c>
      <c r="K94" s="109">
        <f t="shared" si="7"/>
        <v>3.9923999999999999</v>
      </c>
      <c r="L94" s="110">
        <f t="shared" si="8"/>
        <v>3.9923999999999999</v>
      </c>
      <c r="AC94" s="78"/>
      <c r="AD94" s="78"/>
      <c r="AE94" s="78"/>
    </row>
    <row r="95" spans="2:31" ht="15" customHeight="1" x14ac:dyDescent="0.25">
      <c r="B95" s="106">
        <f t="shared" si="5"/>
        <v>66</v>
      </c>
      <c r="C95" s="107" t="s">
        <v>181</v>
      </c>
      <c r="D95" s="108" t="s">
        <v>98</v>
      </c>
      <c r="E95" s="108">
        <v>1</v>
      </c>
      <c r="F95" s="108">
        <v>1</v>
      </c>
      <c r="G95" s="109">
        <v>22.18</v>
      </c>
      <c r="H95" s="109">
        <v>0.25</v>
      </c>
      <c r="I95" s="109">
        <v>0.7</v>
      </c>
      <c r="J95" s="109" t="str">
        <f t="shared" si="6"/>
        <v/>
      </c>
      <c r="K95" s="109">
        <f t="shared" si="7"/>
        <v>3.8814999999999995</v>
      </c>
      <c r="L95" s="110">
        <f t="shared" si="8"/>
        <v>3.8814999999999995</v>
      </c>
      <c r="AC95" s="78"/>
      <c r="AD95" s="78"/>
      <c r="AE95" s="78"/>
    </row>
    <row r="96" spans="2:31" ht="15" customHeight="1" x14ac:dyDescent="0.25">
      <c r="B96" s="106">
        <f t="shared" si="5"/>
        <v>67</v>
      </c>
      <c r="C96" s="107" t="s">
        <v>182</v>
      </c>
      <c r="D96" s="108" t="s">
        <v>98</v>
      </c>
      <c r="E96" s="108">
        <v>1</v>
      </c>
      <c r="F96" s="108">
        <v>15</v>
      </c>
      <c r="G96" s="109">
        <v>1.35</v>
      </c>
      <c r="H96" s="109">
        <v>0.15</v>
      </c>
      <c r="I96" s="109">
        <v>0.3</v>
      </c>
      <c r="J96" s="109" t="str">
        <f t="shared" si="6"/>
        <v/>
      </c>
      <c r="K96" s="109">
        <f t="shared" si="7"/>
        <v>0.91125</v>
      </c>
      <c r="L96" s="110">
        <f t="shared" si="8"/>
        <v>0.91125</v>
      </c>
      <c r="AC96" s="78"/>
      <c r="AD96" s="78"/>
      <c r="AE96" s="78"/>
    </row>
    <row r="97" spans="2:31" ht="15" customHeight="1" x14ac:dyDescent="0.25">
      <c r="B97" s="106">
        <f t="shared" si="5"/>
        <v>68</v>
      </c>
      <c r="C97" s="107"/>
      <c r="D97" s="108" t="s">
        <v>98</v>
      </c>
      <c r="E97" s="108">
        <v>1</v>
      </c>
      <c r="F97" s="108">
        <v>1</v>
      </c>
      <c r="G97" s="109">
        <v>12.7</v>
      </c>
      <c r="H97" s="109">
        <v>0.15</v>
      </c>
      <c r="I97" s="109">
        <v>0.3</v>
      </c>
      <c r="J97" s="109" t="str">
        <f t="shared" si="6"/>
        <v/>
      </c>
      <c r="K97" s="109">
        <f t="shared" si="7"/>
        <v>0.5714999999999999</v>
      </c>
      <c r="L97" s="110">
        <f t="shared" si="8"/>
        <v>0.5714999999999999</v>
      </c>
      <c r="AC97" s="78"/>
      <c r="AD97" s="78"/>
      <c r="AE97" s="78"/>
    </row>
    <row r="98" spans="2:31" ht="15" customHeight="1" x14ac:dyDescent="0.25">
      <c r="B98" s="106">
        <f t="shared" si="5"/>
        <v>69</v>
      </c>
      <c r="C98" s="107"/>
      <c r="D98" s="108" t="s">
        <v>98</v>
      </c>
      <c r="E98" s="108">
        <v>1</v>
      </c>
      <c r="F98" s="108">
        <v>2</v>
      </c>
      <c r="G98" s="109">
        <v>0.5</v>
      </c>
      <c r="H98" s="109">
        <v>0.15</v>
      </c>
      <c r="I98" s="109">
        <v>0.3</v>
      </c>
      <c r="J98" s="109" t="str">
        <f t="shared" si="6"/>
        <v/>
      </c>
      <c r="K98" s="109">
        <f t="shared" si="7"/>
        <v>4.4999999999999998E-2</v>
      </c>
      <c r="L98" s="110">
        <f t="shared" si="8"/>
        <v>4.4999999999999998E-2</v>
      </c>
      <c r="AC98" s="78"/>
      <c r="AD98" s="78"/>
      <c r="AE98" s="78"/>
    </row>
    <row r="99" spans="2:31" ht="15" customHeight="1" x14ac:dyDescent="0.25">
      <c r="B99" s="106">
        <f t="shared" si="5"/>
        <v>70</v>
      </c>
      <c r="C99" s="107" t="s">
        <v>183</v>
      </c>
      <c r="D99" s="108" t="s">
        <v>98</v>
      </c>
      <c r="E99" s="108">
        <v>1</v>
      </c>
      <c r="F99" s="108">
        <v>1</v>
      </c>
      <c r="G99" s="109">
        <v>1.1000000000000001</v>
      </c>
      <c r="H99" s="109">
        <v>0.15</v>
      </c>
      <c r="I99" s="109">
        <v>0.3</v>
      </c>
      <c r="J99" s="109" t="str">
        <f t="shared" si="6"/>
        <v/>
      </c>
      <c r="K99" s="109">
        <f t="shared" si="7"/>
        <v>4.9500000000000002E-2</v>
      </c>
      <c r="L99" s="110">
        <f t="shared" si="8"/>
        <v>4.9500000000000002E-2</v>
      </c>
      <c r="AC99" s="78"/>
      <c r="AD99" s="78"/>
      <c r="AE99" s="78"/>
    </row>
    <row r="100" spans="2:31" ht="15" customHeight="1" x14ac:dyDescent="0.25">
      <c r="B100" s="106">
        <f t="shared" si="5"/>
        <v>71</v>
      </c>
      <c r="C100" s="107"/>
      <c r="D100" s="108" t="s">
        <v>98</v>
      </c>
      <c r="E100" s="108">
        <v>1</v>
      </c>
      <c r="F100" s="108">
        <v>1</v>
      </c>
      <c r="G100" s="109">
        <v>0.71</v>
      </c>
      <c r="H100" s="109">
        <v>0.15</v>
      </c>
      <c r="I100" s="109">
        <v>0.3</v>
      </c>
      <c r="J100" s="109" t="str">
        <f t="shared" si="6"/>
        <v/>
      </c>
      <c r="K100" s="109">
        <f t="shared" si="7"/>
        <v>3.1949999999999999E-2</v>
      </c>
      <c r="L100" s="110">
        <f t="shared" si="8"/>
        <v>3.1949999999999999E-2</v>
      </c>
      <c r="AC100" s="78"/>
      <c r="AD100" s="78"/>
      <c r="AE100" s="78"/>
    </row>
    <row r="101" spans="2:31" ht="15" customHeight="1" x14ac:dyDescent="0.25">
      <c r="B101" s="106">
        <f t="shared" si="5"/>
        <v>72</v>
      </c>
      <c r="C101" s="107" t="s">
        <v>184</v>
      </c>
      <c r="D101" s="108" t="s">
        <v>98</v>
      </c>
      <c r="E101" s="108">
        <v>1</v>
      </c>
      <c r="F101" s="108">
        <v>14</v>
      </c>
      <c r="G101" s="109">
        <v>1.05</v>
      </c>
      <c r="H101" s="109">
        <v>0.15</v>
      </c>
      <c r="I101" s="109">
        <v>0.3</v>
      </c>
      <c r="J101" s="109" t="str">
        <f t="shared" si="6"/>
        <v/>
      </c>
      <c r="K101" s="109">
        <f t="shared" si="7"/>
        <v>0.66149999999999998</v>
      </c>
      <c r="L101" s="110">
        <f t="shared" si="8"/>
        <v>0.66149999999999998</v>
      </c>
      <c r="AC101" s="78"/>
      <c r="AD101" s="78"/>
      <c r="AE101" s="78"/>
    </row>
    <row r="102" spans="2:31" ht="15" customHeight="1" x14ac:dyDescent="0.25">
      <c r="B102" s="106">
        <f t="shared" si="5"/>
        <v>73</v>
      </c>
      <c r="C102" s="107"/>
      <c r="D102" s="108" t="s">
        <v>98</v>
      </c>
      <c r="E102" s="108">
        <v>1</v>
      </c>
      <c r="F102" s="108">
        <v>13</v>
      </c>
      <c r="G102" s="109">
        <v>0.5</v>
      </c>
      <c r="H102" s="109">
        <v>0.15</v>
      </c>
      <c r="I102" s="109">
        <v>0.3</v>
      </c>
      <c r="J102" s="109" t="str">
        <f t="shared" si="6"/>
        <v/>
      </c>
      <c r="K102" s="109">
        <f t="shared" si="7"/>
        <v>0.29249999999999998</v>
      </c>
      <c r="L102" s="110">
        <f t="shared" si="8"/>
        <v>0.29249999999999998</v>
      </c>
      <c r="AC102" s="78"/>
      <c r="AD102" s="78"/>
      <c r="AE102" s="78"/>
    </row>
    <row r="103" spans="2:31" ht="15" customHeight="1" x14ac:dyDescent="0.25">
      <c r="B103" s="106">
        <f t="shared" si="5"/>
        <v>74</v>
      </c>
      <c r="C103" s="107" t="s">
        <v>185</v>
      </c>
      <c r="D103" s="108" t="s">
        <v>98</v>
      </c>
      <c r="E103" s="108">
        <v>1</v>
      </c>
      <c r="F103" s="108">
        <v>1</v>
      </c>
      <c r="G103" s="109">
        <v>8.42</v>
      </c>
      <c r="H103" s="109">
        <v>0.25</v>
      </c>
      <c r="I103" s="109">
        <v>0.7</v>
      </c>
      <c r="J103" s="109" t="str">
        <f t="shared" si="6"/>
        <v/>
      </c>
      <c r="K103" s="109">
        <f t="shared" si="7"/>
        <v>1.4734999999999998</v>
      </c>
      <c r="L103" s="110">
        <f t="shared" si="8"/>
        <v>1.4734999999999998</v>
      </c>
      <c r="AC103" s="78"/>
      <c r="AD103" s="78"/>
      <c r="AE103" s="78"/>
    </row>
    <row r="104" spans="2:31" ht="15" customHeight="1" x14ac:dyDescent="0.25">
      <c r="B104" s="106">
        <f t="shared" si="5"/>
        <v>75</v>
      </c>
      <c r="C104" s="107"/>
      <c r="D104" s="108" t="s">
        <v>98</v>
      </c>
      <c r="E104" s="108">
        <v>1</v>
      </c>
      <c r="F104" s="108">
        <v>1</v>
      </c>
      <c r="G104" s="109">
        <v>8.42</v>
      </c>
      <c r="H104" s="109">
        <v>0.6</v>
      </c>
      <c r="I104" s="109">
        <v>0.3</v>
      </c>
      <c r="J104" s="109" t="str">
        <f t="shared" si="6"/>
        <v/>
      </c>
      <c r="K104" s="109">
        <f t="shared" si="7"/>
        <v>1.5155999999999998</v>
      </c>
      <c r="L104" s="110">
        <f t="shared" si="8"/>
        <v>1.5155999999999998</v>
      </c>
      <c r="AC104" s="78"/>
      <c r="AD104" s="78"/>
      <c r="AE104" s="78"/>
    </row>
    <row r="105" spans="2:31" ht="15" customHeight="1" x14ac:dyDescent="0.25">
      <c r="B105" s="106">
        <f t="shared" si="5"/>
        <v>76</v>
      </c>
      <c r="C105" s="199"/>
      <c r="D105" s="108" t="s">
        <v>98</v>
      </c>
      <c r="E105" s="108">
        <v>1</v>
      </c>
      <c r="F105" s="108">
        <v>2</v>
      </c>
      <c r="G105" s="109">
        <v>9.02</v>
      </c>
      <c r="H105" s="109">
        <v>0.15</v>
      </c>
      <c r="I105" s="109">
        <v>0.3</v>
      </c>
      <c r="J105" s="109" t="str">
        <f t="shared" si="6"/>
        <v/>
      </c>
      <c r="K105" s="109">
        <f t="shared" si="7"/>
        <v>0.81179999999999997</v>
      </c>
      <c r="L105" s="110">
        <f t="shared" si="8"/>
        <v>0.81179999999999997</v>
      </c>
      <c r="AC105" s="78"/>
      <c r="AD105" s="78"/>
      <c r="AE105" s="78"/>
    </row>
    <row r="106" spans="2:31" ht="15" customHeight="1" x14ac:dyDescent="0.25">
      <c r="B106" s="106">
        <f t="shared" si="5"/>
        <v>77</v>
      </c>
      <c r="C106" s="199"/>
      <c r="D106" s="108" t="s">
        <v>98</v>
      </c>
      <c r="E106" s="108">
        <v>1</v>
      </c>
      <c r="F106" s="108">
        <v>2</v>
      </c>
      <c r="G106" s="109">
        <v>1.05</v>
      </c>
      <c r="H106" s="109">
        <v>0.15</v>
      </c>
      <c r="I106" s="109">
        <v>0.3</v>
      </c>
      <c r="J106" s="109" t="str">
        <f t="shared" si="6"/>
        <v/>
      </c>
      <c r="K106" s="109">
        <f t="shared" si="7"/>
        <v>9.4500000000000001E-2</v>
      </c>
      <c r="L106" s="110">
        <f t="shared" si="8"/>
        <v>9.4500000000000001E-2</v>
      </c>
      <c r="AC106" s="78"/>
      <c r="AD106" s="78"/>
      <c r="AE106" s="78"/>
    </row>
    <row r="107" spans="2:31" ht="15" customHeight="1" x14ac:dyDescent="0.25">
      <c r="B107" s="106">
        <f t="shared" si="5"/>
        <v>78</v>
      </c>
      <c r="C107" s="107"/>
      <c r="D107" s="108" t="s">
        <v>98</v>
      </c>
      <c r="E107" s="108">
        <v>1</v>
      </c>
      <c r="F107" s="108">
        <v>1</v>
      </c>
      <c r="G107" s="109">
        <v>8.3800000000000008</v>
      </c>
      <c r="H107" s="109">
        <v>0.6</v>
      </c>
      <c r="I107" s="109">
        <v>0.3</v>
      </c>
      <c r="J107" s="109" t="str">
        <f t="shared" si="6"/>
        <v/>
      </c>
      <c r="K107" s="109">
        <f t="shared" si="7"/>
        <v>1.5084000000000002</v>
      </c>
      <c r="L107" s="110">
        <f t="shared" si="8"/>
        <v>1.5084000000000002</v>
      </c>
      <c r="AC107" s="78"/>
      <c r="AD107" s="78"/>
      <c r="AE107" s="78"/>
    </row>
    <row r="108" spans="2:31" ht="15" customHeight="1" x14ac:dyDescent="0.25">
      <c r="B108" s="106">
        <f t="shared" si="5"/>
        <v>79</v>
      </c>
      <c r="C108" s="107" t="s">
        <v>186</v>
      </c>
      <c r="D108" s="108" t="s">
        <v>98</v>
      </c>
      <c r="E108" s="108">
        <v>1</v>
      </c>
      <c r="F108" s="108">
        <v>4</v>
      </c>
      <c r="G108" s="109">
        <v>7.25</v>
      </c>
      <c r="H108" s="109">
        <v>0.15</v>
      </c>
      <c r="I108" s="109">
        <v>0.3</v>
      </c>
      <c r="J108" s="109" t="str">
        <f t="shared" si="6"/>
        <v/>
      </c>
      <c r="K108" s="109">
        <f t="shared" si="7"/>
        <v>1.3049999999999999</v>
      </c>
      <c r="L108" s="110">
        <f t="shared" si="8"/>
        <v>1.3049999999999999</v>
      </c>
      <c r="AC108" s="78"/>
      <c r="AD108" s="78"/>
      <c r="AE108" s="78"/>
    </row>
    <row r="109" spans="2:31" ht="15" customHeight="1" thickBot="1" x14ac:dyDescent="0.3">
      <c r="B109" s="113">
        <f t="shared" si="5"/>
        <v>80</v>
      </c>
      <c r="C109" s="114"/>
      <c r="D109" s="115" t="s">
        <v>98</v>
      </c>
      <c r="E109" s="115">
        <v>2</v>
      </c>
      <c r="F109" s="115">
        <v>1</v>
      </c>
      <c r="G109" s="116">
        <v>2.92</v>
      </c>
      <c r="H109" s="116">
        <v>0.15</v>
      </c>
      <c r="I109" s="116">
        <v>0.3</v>
      </c>
      <c r="J109" s="116" t="str">
        <f t="shared" si="6"/>
        <v/>
      </c>
      <c r="K109" s="116">
        <f t="shared" si="7"/>
        <v>0.26279999999999998</v>
      </c>
      <c r="L109" s="117">
        <f t="shared" si="8"/>
        <v>0.26279999999999998</v>
      </c>
      <c r="AC109" s="78"/>
      <c r="AD109" s="78"/>
      <c r="AE109" s="78"/>
    </row>
    <row r="110" spans="2:31" s="1" customFormat="1" ht="6" customHeight="1" thickTop="1" thickBot="1" x14ac:dyDescent="0.3"/>
    <row r="111" spans="2:31" ht="18" customHeight="1" thickBot="1" x14ac:dyDescent="0.3">
      <c r="B111" s="118"/>
      <c r="C111" s="119" t="s">
        <v>91</v>
      </c>
      <c r="D111" s="120"/>
      <c r="E111" s="120"/>
      <c r="F111" s="120"/>
      <c r="G111" s="120"/>
      <c r="H111" s="120"/>
      <c r="I111" s="121"/>
      <c r="J111" s="122">
        <f>SUM(J70:J109)</f>
        <v>0</v>
      </c>
      <c r="K111" s="122">
        <f>SUM(K70:K109)</f>
        <v>58.28135000000001</v>
      </c>
      <c r="L111" s="123">
        <f>+K111+J111</f>
        <v>58.28135000000001</v>
      </c>
    </row>
    <row r="112" spans="2:31" ht="18" customHeight="1" thickBot="1" x14ac:dyDescent="0.3">
      <c r="B112" s="118"/>
      <c r="C112" s="119" t="s">
        <v>2</v>
      </c>
      <c r="D112" s="120"/>
      <c r="E112" s="120"/>
      <c r="F112" s="120"/>
      <c r="G112" s="120"/>
      <c r="H112" s="120"/>
      <c r="I112" s="120"/>
      <c r="J112" s="124"/>
      <c r="K112" s="125"/>
      <c r="L112" s="126">
        <f>+L111+L69</f>
        <v>342.66615000000002</v>
      </c>
    </row>
    <row r="113" spans="2:31" ht="9" customHeight="1" thickBot="1" x14ac:dyDescent="0.3"/>
    <row r="114" spans="2:31" ht="25.5" customHeight="1" x14ac:dyDescent="0.25">
      <c r="B114" s="518" t="s">
        <v>51</v>
      </c>
      <c r="C114" s="521"/>
      <c r="D114" s="521"/>
      <c r="E114" s="521"/>
      <c r="F114" s="521"/>
      <c r="G114" s="521"/>
      <c r="H114" s="521"/>
      <c r="I114" s="521"/>
      <c r="J114" s="521"/>
      <c r="K114" s="521"/>
      <c r="L114" s="522"/>
    </row>
    <row r="115" spans="2:31" ht="15" customHeight="1" x14ac:dyDescent="0.25">
      <c r="B115" s="55"/>
      <c r="C115" s="56"/>
      <c r="D115" s="56"/>
      <c r="E115" s="56"/>
      <c r="F115" s="56"/>
      <c r="G115" s="56"/>
      <c r="H115" s="56"/>
      <c r="I115" s="56"/>
      <c r="J115" s="56"/>
      <c r="K115" s="57" t="s">
        <v>92</v>
      </c>
      <c r="L115" s="58">
        <v>3</v>
      </c>
    </row>
    <row r="116" spans="2:31" ht="25.5" customHeight="1" x14ac:dyDescent="0.25">
      <c r="B116" s="59" t="s">
        <v>47</v>
      </c>
      <c r="C116" s="60"/>
      <c r="D116" s="60" t="s">
        <v>52</v>
      </c>
      <c r="E116" s="60" t="str">
        <f>E60</f>
        <v>TD-TK-07.004</v>
      </c>
      <c r="F116" s="20"/>
      <c r="G116" s="61"/>
      <c r="H116" s="61"/>
      <c r="I116" s="61"/>
      <c r="J116" s="61"/>
      <c r="K116" s="57"/>
      <c r="L116" s="62"/>
    </row>
    <row r="117" spans="2:31" ht="15" x14ac:dyDescent="0.25">
      <c r="B117" s="59" t="s">
        <v>896</v>
      </c>
      <c r="C117" s="60"/>
      <c r="D117" s="60" t="s">
        <v>52</v>
      </c>
      <c r="E117" s="60" t="s">
        <v>901</v>
      </c>
      <c r="F117" s="20"/>
      <c r="G117" s="63"/>
      <c r="H117" s="64"/>
      <c r="I117" s="63"/>
      <c r="J117" s="65"/>
      <c r="K117" s="57"/>
      <c r="L117" s="66"/>
    </row>
    <row r="118" spans="2:31" ht="14.25" customHeight="1" x14ac:dyDescent="0.25">
      <c r="B118" s="59" t="s">
        <v>69</v>
      </c>
      <c r="C118" s="67"/>
      <c r="D118" s="68" t="s">
        <v>52</v>
      </c>
      <c r="E118" s="19" t="str">
        <f>E62</f>
        <v>İŞ MERKEZİ KABA İŞLER KEŞİF</v>
      </c>
      <c r="F118" s="19"/>
      <c r="G118" s="19"/>
      <c r="H118" s="19"/>
      <c r="I118" s="19"/>
      <c r="J118" s="65"/>
      <c r="K118" s="57"/>
      <c r="L118" s="66"/>
    </row>
    <row r="119" spans="2:31" ht="15" x14ac:dyDescent="0.25">
      <c r="B119" s="59" t="s">
        <v>53</v>
      </c>
      <c r="C119" s="60"/>
      <c r="D119" s="60" t="s">
        <v>52</v>
      </c>
      <c r="E119" s="60" t="s">
        <v>133</v>
      </c>
      <c r="F119" s="20"/>
      <c r="G119" s="63"/>
      <c r="H119" s="63"/>
      <c r="I119" s="63"/>
      <c r="J119" s="65"/>
      <c r="K119" s="57"/>
      <c r="L119" s="66"/>
    </row>
    <row r="120" spans="2:31" ht="15" customHeight="1" thickBot="1" x14ac:dyDescent="0.3">
      <c r="B120" s="69" t="s">
        <v>54</v>
      </c>
      <c r="C120" s="70"/>
      <c r="D120" s="70" t="s">
        <v>52</v>
      </c>
      <c r="E120" s="70" t="s">
        <v>102</v>
      </c>
      <c r="F120" s="71"/>
      <c r="G120" s="71"/>
      <c r="H120" s="71"/>
      <c r="I120" s="71"/>
      <c r="J120" s="71"/>
      <c r="K120" s="70" t="s">
        <v>55</v>
      </c>
      <c r="L120" s="72"/>
    </row>
    <row r="121" spans="2:31" ht="4.5" customHeight="1" thickBot="1" x14ac:dyDescent="0.3">
      <c r="B121" s="73"/>
      <c r="C121" s="74"/>
      <c r="D121" s="75"/>
      <c r="E121" s="75"/>
      <c r="F121" s="76"/>
      <c r="G121" s="77"/>
      <c r="K121" s="78"/>
    </row>
    <row r="122" spans="2:31" ht="18" customHeight="1" thickTop="1" x14ac:dyDescent="0.25">
      <c r="B122" s="79" t="s">
        <v>1</v>
      </c>
      <c r="C122" s="80" t="s">
        <v>1</v>
      </c>
      <c r="D122" s="80"/>
      <c r="E122" s="80"/>
      <c r="F122" s="81"/>
      <c r="G122" s="82" t="s">
        <v>56</v>
      </c>
      <c r="H122" s="82"/>
      <c r="I122" s="83"/>
      <c r="J122" s="80"/>
      <c r="K122" s="84"/>
      <c r="L122" s="85" t="s">
        <v>2</v>
      </c>
    </row>
    <row r="123" spans="2:31" ht="38.25" customHeight="1" thickBot="1" x14ac:dyDescent="0.3">
      <c r="B123" s="86" t="s">
        <v>57</v>
      </c>
      <c r="C123" s="87" t="s">
        <v>82</v>
      </c>
      <c r="D123" s="88" t="s">
        <v>74</v>
      </c>
      <c r="E123" s="89" t="s">
        <v>68</v>
      </c>
      <c r="F123" s="90" t="s">
        <v>58</v>
      </c>
      <c r="G123" s="91" t="s">
        <v>60</v>
      </c>
      <c r="H123" s="91" t="s">
        <v>59</v>
      </c>
      <c r="I123" s="90" t="s">
        <v>61</v>
      </c>
      <c r="J123" s="92" t="s">
        <v>62</v>
      </c>
      <c r="K123" s="87" t="s">
        <v>63</v>
      </c>
      <c r="L123" s="93" t="s">
        <v>64</v>
      </c>
    </row>
    <row r="124" spans="2:31" s="1" customFormat="1" ht="4.5" customHeight="1" thickTop="1" thickBot="1" x14ac:dyDescent="0.3"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</row>
    <row r="125" spans="2:31" ht="18" customHeight="1" thickBot="1" x14ac:dyDescent="0.3">
      <c r="B125" s="95"/>
      <c r="C125" s="96" t="s">
        <v>65</v>
      </c>
      <c r="D125" s="97"/>
      <c r="E125" s="97"/>
      <c r="F125" s="98"/>
      <c r="G125" s="99"/>
      <c r="H125" s="99"/>
      <c r="I125" s="99"/>
      <c r="J125" s="97"/>
      <c r="K125" s="97"/>
      <c r="L125" s="100">
        <f>L112</f>
        <v>342.66615000000002</v>
      </c>
    </row>
    <row r="126" spans="2:31" ht="15" customHeight="1" thickTop="1" x14ac:dyDescent="0.25">
      <c r="B126" s="101">
        <v>81</v>
      </c>
      <c r="C126" s="131" t="s">
        <v>187</v>
      </c>
      <c r="D126" s="103" t="s">
        <v>98</v>
      </c>
      <c r="E126" s="103">
        <v>1</v>
      </c>
      <c r="F126" s="103">
        <v>1</v>
      </c>
      <c r="G126" s="104">
        <v>6.33</v>
      </c>
      <c r="H126" s="104">
        <v>0.5</v>
      </c>
      <c r="I126" s="104">
        <v>0.3</v>
      </c>
      <c r="J126" s="104" t="str">
        <f>IF($E126&lt;0,$E126*$F126*$G126*$H126*$I126,IF($E126&gt;0,"",""))</f>
        <v/>
      </c>
      <c r="K126" s="104">
        <f>IF($E126&gt;0,$E126*$F126*$G126*$H126*$I126,IF($F126&lt;0,"",""))</f>
        <v>0.94950000000000001</v>
      </c>
      <c r="L126" s="105">
        <f>+K126</f>
        <v>0.94950000000000001</v>
      </c>
      <c r="AC126" s="78"/>
      <c r="AD126" s="78"/>
      <c r="AE126" s="78"/>
    </row>
    <row r="127" spans="2:31" ht="15" customHeight="1" x14ac:dyDescent="0.25">
      <c r="B127" s="106">
        <f t="shared" ref="B127:B165" si="9">+B126+1</f>
        <v>82</v>
      </c>
      <c r="C127" s="107" t="s">
        <v>188</v>
      </c>
      <c r="D127" s="108" t="s">
        <v>98</v>
      </c>
      <c r="E127" s="108">
        <v>1</v>
      </c>
      <c r="F127" s="108">
        <v>5</v>
      </c>
      <c r="G127" s="109">
        <v>5.37</v>
      </c>
      <c r="H127" s="109">
        <v>0.15</v>
      </c>
      <c r="I127" s="109">
        <v>0.3</v>
      </c>
      <c r="J127" s="109" t="str">
        <f>IF($E127&lt;0,$E127*$F127*$G127*$H127*$I127,IF($E127&gt;0,"",""))</f>
        <v/>
      </c>
      <c r="K127" s="109">
        <f>IF($E127&gt;0,$E127*$F127*$G127*$H127*$I127,IF($F127&lt;0,"",""))</f>
        <v>1.2082499999999998</v>
      </c>
      <c r="L127" s="110">
        <f>+K127</f>
        <v>1.2082499999999998</v>
      </c>
      <c r="AC127" s="78"/>
      <c r="AD127" s="78"/>
      <c r="AE127" s="78"/>
    </row>
    <row r="128" spans="2:31" ht="15" customHeight="1" x14ac:dyDescent="0.25">
      <c r="B128" s="106">
        <f t="shared" si="9"/>
        <v>83</v>
      </c>
      <c r="C128" s="107"/>
      <c r="D128" s="108" t="s">
        <v>98</v>
      </c>
      <c r="E128" s="108">
        <v>1</v>
      </c>
      <c r="F128" s="108">
        <v>1</v>
      </c>
      <c r="G128" s="109">
        <v>3.35</v>
      </c>
      <c r="H128" s="109">
        <v>0.15</v>
      </c>
      <c r="I128" s="109">
        <v>0.3</v>
      </c>
      <c r="J128" s="109" t="str">
        <f>IF($E128&lt;0,$E128*$F128*$G128*$H128*$I128,IF($E128&gt;0,"",""))</f>
        <v/>
      </c>
      <c r="K128" s="109">
        <f>IF($E128&gt;0,$E128*$F128*$G128*$H128*$I128,IF($F128&lt;0,"",""))</f>
        <v>0.15074999999999997</v>
      </c>
      <c r="L128" s="110">
        <f>+K128</f>
        <v>0.15074999999999997</v>
      </c>
      <c r="AC128" s="78"/>
      <c r="AD128" s="78"/>
      <c r="AE128" s="78"/>
    </row>
    <row r="129" spans="2:31" ht="15" customHeight="1" x14ac:dyDescent="0.25">
      <c r="B129" s="106">
        <f t="shared" si="9"/>
        <v>84</v>
      </c>
      <c r="C129" s="107" t="s">
        <v>189</v>
      </c>
      <c r="D129" s="108" t="s">
        <v>98</v>
      </c>
      <c r="E129" s="108">
        <v>1</v>
      </c>
      <c r="F129" s="108">
        <v>1</v>
      </c>
      <c r="G129" s="109">
        <v>2.7</v>
      </c>
      <c r="H129" s="109">
        <v>0.5</v>
      </c>
      <c r="I129" s="109">
        <v>0.3</v>
      </c>
      <c r="J129" s="109" t="str">
        <f t="shared" ref="J129:J165" si="10">IF($E129&lt;0,$E129*$F129*$G129*$H129*$I129,IF($E129&gt;0,"",""))</f>
        <v/>
      </c>
      <c r="K129" s="109">
        <f t="shared" ref="K129:K165" si="11">IF($E129&gt;0,$E129*$F129*$G129*$H129*$I129,IF($F129&lt;0,"",""))</f>
        <v>0.40500000000000003</v>
      </c>
      <c r="L129" s="110">
        <f t="shared" ref="L129:L165" si="12">+K129</f>
        <v>0.40500000000000003</v>
      </c>
      <c r="AC129" s="78"/>
      <c r="AD129" s="78"/>
      <c r="AE129" s="78"/>
    </row>
    <row r="130" spans="2:31" ht="15" customHeight="1" x14ac:dyDescent="0.25">
      <c r="B130" s="106">
        <f t="shared" si="9"/>
        <v>85</v>
      </c>
      <c r="C130" s="107" t="s">
        <v>190</v>
      </c>
      <c r="D130" s="108" t="s">
        <v>98</v>
      </c>
      <c r="E130" s="108">
        <v>1</v>
      </c>
      <c r="F130" s="108">
        <v>1</v>
      </c>
      <c r="G130" s="109">
        <v>2.2999999999999998</v>
      </c>
      <c r="H130" s="109">
        <v>0.15</v>
      </c>
      <c r="I130" s="109">
        <v>0.3</v>
      </c>
      <c r="J130" s="109" t="str">
        <f t="shared" si="10"/>
        <v/>
      </c>
      <c r="K130" s="109">
        <f t="shared" si="11"/>
        <v>0.10349999999999999</v>
      </c>
      <c r="L130" s="110">
        <f t="shared" si="12"/>
        <v>0.10349999999999999</v>
      </c>
      <c r="AC130" s="78"/>
      <c r="AD130" s="78"/>
      <c r="AE130" s="78"/>
    </row>
    <row r="131" spans="2:31" ht="15" customHeight="1" x14ac:dyDescent="0.25">
      <c r="B131" s="106">
        <f t="shared" si="9"/>
        <v>86</v>
      </c>
      <c r="C131" s="107" t="s">
        <v>191</v>
      </c>
      <c r="D131" s="108" t="s">
        <v>98</v>
      </c>
      <c r="E131" s="108">
        <v>1</v>
      </c>
      <c r="F131" s="108">
        <v>1</v>
      </c>
      <c r="G131" s="109">
        <v>2</v>
      </c>
      <c r="H131" s="109">
        <v>0.6</v>
      </c>
      <c r="I131" s="109">
        <v>0.3</v>
      </c>
      <c r="J131" s="109" t="str">
        <f t="shared" si="10"/>
        <v/>
      </c>
      <c r="K131" s="109">
        <f t="shared" si="11"/>
        <v>0.36</v>
      </c>
      <c r="L131" s="110">
        <f t="shared" si="12"/>
        <v>0.36</v>
      </c>
      <c r="AC131" s="78"/>
      <c r="AD131" s="78"/>
      <c r="AE131" s="78"/>
    </row>
    <row r="132" spans="2:31" ht="15" customHeight="1" x14ac:dyDescent="0.25">
      <c r="B132" s="106">
        <f t="shared" si="9"/>
        <v>87</v>
      </c>
      <c r="C132" s="107" t="s">
        <v>192</v>
      </c>
      <c r="D132" s="108" t="s">
        <v>98</v>
      </c>
      <c r="E132" s="108">
        <v>1</v>
      </c>
      <c r="F132" s="108">
        <v>1</v>
      </c>
      <c r="G132" s="109">
        <v>3.75</v>
      </c>
      <c r="H132" s="109">
        <v>0.4</v>
      </c>
      <c r="I132" s="109">
        <v>0.3</v>
      </c>
      <c r="J132" s="109" t="str">
        <f t="shared" si="10"/>
        <v/>
      </c>
      <c r="K132" s="109">
        <f t="shared" si="11"/>
        <v>0.44999999999999996</v>
      </c>
      <c r="L132" s="110">
        <f t="shared" si="12"/>
        <v>0.44999999999999996</v>
      </c>
      <c r="AC132" s="78"/>
      <c r="AD132" s="78"/>
      <c r="AE132" s="78"/>
    </row>
    <row r="133" spans="2:31" ht="15" customHeight="1" x14ac:dyDescent="0.25">
      <c r="B133" s="106">
        <f t="shared" si="9"/>
        <v>88</v>
      </c>
      <c r="C133" s="107" t="s">
        <v>193</v>
      </c>
      <c r="D133" s="108" t="s">
        <v>98</v>
      </c>
      <c r="E133" s="108">
        <v>1</v>
      </c>
      <c r="F133" s="108">
        <v>1</v>
      </c>
      <c r="G133" s="109">
        <v>1.9</v>
      </c>
      <c r="H133" s="109">
        <v>0.15</v>
      </c>
      <c r="I133" s="109">
        <v>0.3</v>
      </c>
      <c r="J133" s="109" t="str">
        <f t="shared" si="10"/>
        <v/>
      </c>
      <c r="K133" s="109">
        <f t="shared" si="11"/>
        <v>8.5499999999999993E-2</v>
      </c>
      <c r="L133" s="110">
        <f t="shared" si="12"/>
        <v>8.5499999999999993E-2</v>
      </c>
      <c r="AC133" s="78"/>
      <c r="AD133" s="78"/>
      <c r="AE133" s="78"/>
    </row>
    <row r="134" spans="2:31" ht="15" customHeight="1" x14ac:dyDescent="0.25">
      <c r="B134" s="106">
        <f t="shared" si="9"/>
        <v>89</v>
      </c>
      <c r="C134" s="107"/>
      <c r="D134" s="108" t="s">
        <v>98</v>
      </c>
      <c r="E134" s="108">
        <v>1</v>
      </c>
      <c r="F134" s="108">
        <v>1</v>
      </c>
      <c r="G134" s="109">
        <v>2.63</v>
      </c>
      <c r="H134" s="109">
        <v>0.6</v>
      </c>
      <c r="I134" s="109">
        <v>0.3</v>
      </c>
      <c r="J134" s="109" t="str">
        <f t="shared" si="10"/>
        <v/>
      </c>
      <c r="K134" s="109">
        <f t="shared" si="11"/>
        <v>0.47339999999999993</v>
      </c>
      <c r="L134" s="110">
        <f t="shared" si="12"/>
        <v>0.47339999999999993</v>
      </c>
      <c r="AC134" s="78"/>
      <c r="AD134" s="78"/>
      <c r="AE134" s="78"/>
    </row>
    <row r="135" spans="2:31" ht="15" customHeight="1" x14ac:dyDescent="0.25">
      <c r="B135" s="106">
        <f t="shared" si="9"/>
        <v>90</v>
      </c>
      <c r="C135" s="107" t="s">
        <v>194</v>
      </c>
      <c r="D135" s="108" t="s">
        <v>98</v>
      </c>
      <c r="E135" s="108">
        <v>1</v>
      </c>
      <c r="F135" s="108">
        <v>1</v>
      </c>
      <c r="G135" s="109">
        <v>6.65</v>
      </c>
      <c r="H135" s="109">
        <v>1</v>
      </c>
      <c r="I135" s="109">
        <v>0.15</v>
      </c>
      <c r="J135" s="109" t="str">
        <f t="shared" si="10"/>
        <v/>
      </c>
      <c r="K135" s="109">
        <f t="shared" si="11"/>
        <v>0.99750000000000005</v>
      </c>
      <c r="L135" s="110">
        <f t="shared" si="12"/>
        <v>0.99750000000000005</v>
      </c>
      <c r="AC135" s="78"/>
      <c r="AD135" s="78"/>
      <c r="AE135" s="78"/>
    </row>
    <row r="136" spans="2:31" ht="15" customHeight="1" x14ac:dyDescent="0.25">
      <c r="B136" s="106">
        <f t="shared" si="9"/>
        <v>91</v>
      </c>
      <c r="C136" s="107" t="s">
        <v>195</v>
      </c>
      <c r="D136" s="108" t="s">
        <v>98</v>
      </c>
      <c r="E136" s="108">
        <v>1</v>
      </c>
      <c r="F136" s="108">
        <v>15</v>
      </c>
      <c r="G136" s="109">
        <v>1.1000000000000001</v>
      </c>
      <c r="H136" s="109">
        <v>0.15</v>
      </c>
      <c r="I136" s="109">
        <v>0.3</v>
      </c>
      <c r="J136" s="109" t="str">
        <f t="shared" si="10"/>
        <v/>
      </c>
      <c r="K136" s="109">
        <f t="shared" si="11"/>
        <v>0.74250000000000005</v>
      </c>
      <c r="L136" s="110">
        <f t="shared" si="12"/>
        <v>0.74250000000000005</v>
      </c>
      <c r="AC136" s="78"/>
      <c r="AD136" s="78"/>
      <c r="AE136" s="78"/>
    </row>
    <row r="137" spans="2:31" ht="15" customHeight="1" x14ac:dyDescent="0.25">
      <c r="B137" s="106">
        <f t="shared" si="9"/>
        <v>92</v>
      </c>
      <c r="C137" s="107"/>
      <c r="D137" s="108" t="s">
        <v>98</v>
      </c>
      <c r="E137" s="108">
        <v>1</v>
      </c>
      <c r="F137" s="108">
        <v>1</v>
      </c>
      <c r="G137" s="109">
        <v>12.02</v>
      </c>
      <c r="H137" s="109">
        <v>0.15</v>
      </c>
      <c r="I137" s="109">
        <v>0.3</v>
      </c>
      <c r="J137" s="109" t="str">
        <f t="shared" si="10"/>
        <v/>
      </c>
      <c r="K137" s="109">
        <f t="shared" si="11"/>
        <v>0.54089999999999994</v>
      </c>
      <c r="L137" s="110">
        <f t="shared" si="12"/>
        <v>0.54089999999999994</v>
      </c>
      <c r="AC137" s="78"/>
      <c r="AD137" s="78"/>
      <c r="AE137" s="78"/>
    </row>
    <row r="138" spans="2:31" ht="15" customHeight="1" x14ac:dyDescent="0.25">
      <c r="B138" s="106">
        <f t="shared" si="9"/>
        <v>93</v>
      </c>
      <c r="C138" s="107" t="s">
        <v>196</v>
      </c>
      <c r="D138" s="108" t="s">
        <v>98</v>
      </c>
      <c r="E138" s="108">
        <v>1</v>
      </c>
      <c r="F138" s="108">
        <v>1</v>
      </c>
      <c r="G138" s="109">
        <v>1.3</v>
      </c>
      <c r="H138" s="109">
        <v>0.25</v>
      </c>
      <c r="I138" s="109">
        <v>0.3</v>
      </c>
      <c r="J138" s="109" t="str">
        <f t="shared" si="10"/>
        <v/>
      </c>
      <c r="K138" s="109">
        <f t="shared" si="11"/>
        <v>9.7500000000000003E-2</v>
      </c>
      <c r="L138" s="110">
        <f t="shared" si="12"/>
        <v>9.7500000000000003E-2</v>
      </c>
      <c r="AC138" s="78"/>
      <c r="AD138" s="78"/>
      <c r="AE138" s="78"/>
    </row>
    <row r="139" spans="2:31" ht="15" customHeight="1" x14ac:dyDescent="0.25">
      <c r="B139" s="106">
        <f t="shared" si="9"/>
        <v>94</v>
      </c>
      <c r="C139" s="107" t="s">
        <v>197</v>
      </c>
      <c r="D139" s="108" t="s">
        <v>98</v>
      </c>
      <c r="E139" s="108">
        <v>1</v>
      </c>
      <c r="F139" s="108">
        <v>1</v>
      </c>
      <c r="G139" s="109">
        <v>7.57</v>
      </c>
      <c r="H139" s="109">
        <v>0.25</v>
      </c>
      <c r="I139" s="109">
        <v>0.7</v>
      </c>
      <c r="J139" s="109" t="str">
        <f t="shared" si="10"/>
        <v/>
      </c>
      <c r="K139" s="109">
        <f t="shared" si="11"/>
        <v>1.3247499999999999</v>
      </c>
      <c r="L139" s="110">
        <f t="shared" si="12"/>
        <v>1.3247499999999999</v>
      </c>
      <c r="AC139" s="78"/>
      <c r="AD139" s="78"/>
      <c r="AE139" s="78"/>
    </row>
    <row r="140" spans="2:31" ht="15" customHeight="1" x14ac:dyDescent="0.25">
      <c r="B140" s="106">
        <f t="shared" si="9"/>
        <v>95</v>
      </c>
      <c r="C140" s="107"/>
      <c r="D140" s="108" t="s">
        <v>98</v>
      </c>
      <c r="E140" s="108">
        <v>1</v>
      </c>
      <c r="F140" s="108">
        <v>1</v>
      </c>
      <c r="G140" s="109">
        <v>7.57</v>
      </c>
      <c r="H140" s="109">
        <v>0.6</v>
      </c>
      <c r="I140" s="109">
        <v>0.3</v>
      </c>
      <c r="J140" s="109" t="str">
        <f t="shared" si="10"/>
        <v/>
      </c>
      <c r="K140" s="109">
        <f t="shared" si="11"/>
        <v>1.3625999999999998</v>
      </c>
      <c r="L140" s="110">
        <f t="shared" si="12"/>
        <v>1.3625999999999998</v>
      </c>
      <c r="AC140" s="78"/>
      <c r="AD140" s="78"/>
      <c r="AE140" s="78"/>
    </row>
    <row r="141" spans="2:31" ht="15" customHeight="1" x14ac:dyDescent="0.25">
      <c r="B141" s="106">
        <f t="shared" si="9"/>
        <v>96</v>
      </c>
      <c r="C141" s="107" t="s">
        <v>154</v>
      </c>
      <c r="D141" s="108" t="s">
        <v>98</v>
      </c>
      <c r="E141" s="108">
        <v>1</v>
      </c>
      <c r="F141" s="108">
        <v>2</v>
      </c>
      <c r="G141" s="109">
        <v>1.75</v>
      </c>
      <c r="H141" s="109">
        <v>0.25</v>
      </c>
      <c r="I141" s="109">
        <v>2.8</v>
      </c>
      <c r="J141" s="109" t="str">
        <f t="shared" si="10"/>
        <v/>
      </c>
      <c r="K141" s="109">
        <f t="shared" si="11"/>
        <v>2.4499999999999997</v>
      </c>
      <c r="L141" s="110">
        <f t="shared" si="12"/>
        <v>2.4499999999999997</v>
      </c>
      <c r="AC141" s="78"/>
      <c r="AD141" s="78"/>
      <c r="AE141" s="78"/>
    </row>
    <row r="142" spans="2:31" ht="15" customHeight="1" x14ac:dyDescent="0.25">
      <c r="B142" s="106">
        <f t="shared" si="9"/>
        <v>97</v>
      </c>
      <c r="C142" s="107" t="s">
        <v>149</v>
      </c>
      <c r="D142" s="108" t="s">
        <v>98</v>
      </c>
      <c r="E142" s="108">
        <v>1</v>
      </c>
      <c r="F142" s="108">
        <v>2</v>
      </c>
      <c r="G142" s="109">
        <v>0.45</v>
      </c>
      <c r="H142" s="109">
        <v>0.45</v>
      </c>
      <c r="I142" s="109">
        <v>2.8</v>
      </c>
      <c r="J142" s="109" t="str">
        <f t="shared" si="10"/>
        <v/>
      </c>
      <c r="K142" s="109">
        <f t="shared" si="11"/>
        <v>1.1339999999999999</v>
      </c>
      <c r="L142" s="110">
        <f t="shared" si="12"/>
        <v>1.1339999999999999</v>
      </c>
      <c r="AC142" s="78"/>
      <c r="AD142" s="78"/>
      <c r="AE142" s="78"/>
    </row>
    <row r="143" spans="2:31" ht="15" customHeight="1" x14ac:dyDescent="0.25">
      <c r="B143" s="106">
        <f t="shared" si="9"/>
        <v>98</v>
      </c>
      <c r="C143" s="107" t="s">
        <v>150</v>
      </c>
      <c r="D143" s="108" t="s">
        <v>98</v>
      </c>
      <c r="E143" s="108">
        <v>1</v>
      </c>
      <c r="F143" s="108">
        <v>3</v>
      </c>
      <c r="G143" s="109">
        <v>0.55000000000000004</v>
      </c>
      <c r="H143" s="109">
        <v>0.55000000000000004</v>
      </c>
      <c r="I143" s="109">
        <v>2.8</v>
      </c>
      <c r="J143" s="109" t="str">
        <f t="shared" si="10"/>
        <v/>
      </c>
      <c r="K143" s="109">
        <f t="shared" si="11"/>
        <v>2.5410000000000004</v>
      </c>
      <c r="L143" s="110">
        <f t="shared" si="12"/>
        <v>2.5410000000000004</v>
      </c>
      <c r="AC143" s="78"/>
      <c r="AD143" s="78"/>
      <c r="AE143" s="78"/>
    </row>
    <row r="144" spans="2:31" ht="15" customHeight="1" x14ac:dyDescent="0.25">
      <c r="B144" s="106">
        <f t="shared" si="9"/>
        <v>99</v>
      </c>
      <c r="C144" s="107" t="s">
        <v>151</v>
      </c>
      <c r="D144" s="108" t="s">
        <v>98</v>
      </c>
      <c r="E144" s="108">
        <v>1</v>
      </c>
      <c r="F144" s="108">
        <v>1</v>
      </c>
      <c r="G144" s="109">
        <v>2.2000000000000002</v>
      </c>
      <c r="H144" s="109">
        <v>0.25</v>
      </c>
      <c r="I144" s="109">
        <v>2.8</v>
      </c>
      <c r="J144" s="109" t="str">
        <f t="shared" si="10"/>
        <v/>
      </c>
      <c r="K144" s="109">
        <f t="shared" si="11"/>
        <v>1.54</v>
      </c>
      <c r="L144" s="110">
        <f t="shared" si="12"/>
        <v>1.54</v>
      </c>
      <c r="AC144" s="78"/>
      <c r="AD144" s="78"/>
      <c r="AE144" s="78"/>
    </row>
    <row r="145" spans="2:31" ht="15" customHeight="1" x14ac:dyDescent="0.25">
      <c r="B145" s="106">
        <f t="shared" si="9"/>
        <v>100</v>
      </c>
      <c r="C145" s="107" t="s">
        <v>152</v>
      </c>
      <c r="D145" s="108" t="s">
        <v>98</v>
      </c>
      <c r="E145" s="108">
        <v>1</v>
      </c>
      <c r="F145" s="108">
        <v>1</v>
      </c>
      <c r="G145" s="109">
        <v>6.2</v>
      </c>
      <c r="H145" s="109">
        <v>0.25</v>
      </c>
      <c r="I145" s="109">
        <v>2.8</v>
      </c>
      <c r="J145" s="109" t="str">
        <f t="shared" si="10"/>
        <v/>
      </c>
      <c r="K145" s="109">
        <f t="shared" si="11"/>
        <v>4.34</v>
      </c>
      <c r="L145" s="110">
        <f t="shared" si="12"/>
        <v>4.34</v>
      </c>
      <c r="AC145" s="78"/>
      <c r="AD145" s="78"/>
      <c r="AE145" s="78"/>
    </row>
    <row r="146" spans="2:31" ht="15" customHeight="1" x14ac:dyDescent="0.25">
      <c r="B146" s="106">
        <f t="shared" si="9"/>
        <v>101</v>
      </c>
      <c r="C146" s="111" t="s">
        <v>222</v>
      </c>
      <c r="D146" s="108" t="s">
        <v>98</v>
      </c>
      <c r="E146" s="108">
        <v>1</v>
      </c>
      <c r="F146" s="108">
        <v>1</v>
      </c>
      <c r="G146" s="109">
        <v>22.28</v>
      </c>
      <c r="H146" s="109">
        <v>0.15</v>
      </c>
      <c r="I146" s="109">
        <v>0.3</v>
      </c>
      <c r="J146" s="109" t="str">
        <f t="shared" si="10"/>
        <v/>
      </c>
      <c r="K146" s="109">
        <f t="shared" si="11"/>
        <v>1.0025999999999999</v>
      </c>
      <c r="L146" s="110">
        <f t="shared" si="12"/>
        <v>1.0025999999999999</v>
      </c>
      <c r="AC146" s="78"/>
      <c r="AD146" s="78"/>
      <c r="AE146" s="78"/>
    </row>
    <row r="147" spans="2:31" ht="15" customHeight="1" x14ac:dyDescent="0.25">
      <c r="B147" s="106">
        <f t="shared" si="9"/>
        <v>102</v>
      </c>
      <c r="C147" s="107" t="s">
        <v>198</v>
      </c>
      <c r="D147" s="108" t="s">
        <v>98</v>
      </c>
      <c r="E147" s="108">
        <v>1</v>
      </c>
      <c r="F147" s="108">
        <v>25</v>
      </c>
      <c r="G147" s="109">
        <v>1.55</v>
      </c>
      <c r="H147" s="109">
        <v>0.15</v>
      </c>
      <c r="I147" s="109">
        <v>0.3</v>
      </c>
      <c r="J147" s="109" t="str">
        <f t="shared" si="10"/>
        <v/>
      </c>
      <c r="K147" s="109">
        <f t="shared" si="11"/>
        <v>1.7437499999999999</v>
      </c>
      <c r="L147" s="110">
        <f t="shared" si="12"/>
        <v>1.7437499999999999</v>
      </c>
      <c r="AC147" s="78"/>
      <c r="AD147" s="78"/>
      <c r="AE147" s="78"/>
    </row>
    <row r="148" spans="2:31" ht="15" customHeight="1" x14ac:dyDescent="0.25">
      <c r="B148" s="106">
        <f t="shared" si="9"/>
        <v>103</v>
      </c>
      <c r="C148" s="107" t="s">
        <v>199</v>
      </c>
      <c r="D148" s="108" t="s">
        <v>98</v>
      </c>
      <c r="E148" s="108">
        <v>1</v>
      </c>
      <c r="F148" s="108">
        <v>1</v>
      </c>
      <c r="G148" s="109">
        <v>2.1</v>
      </c>
      <c r="H148" s="109">
        <v>0.8</v>
      </c>
      <c r="I148" s="109">
        <v>0.3</v>
      </c>
      <c r="J148" s="109" t="str">
        <f t="shared" si="10"/>
        <v/>
      </c>
      <c r="K148" s="109">
        <f t="shared" si="11"/>
        <v>0.504</v>
      </c>
      <c r="L148" s="110">
        <f t="shared" si="12"/>
        <v>0.504</v>
      </c>
      <c r="AC148" s="78"/>
      <c r="AD148" s="78"/>
      <c r="AE148" s="78"/>
    </row>
    <row r="149" spans="2:31" ht="15" customHeight="1" x14ac:dyDescent="0.25">
      <c r="B149" s="106">
        <f t="shared" si="9"/>
        <v>104</v>
      </c>
      <c r="C149" s="107" t="s">
        <v>200</v>
      </c>
      <c r="D149" s="108" t="s">
        <v>98</v>
      </c>
      <c r="E149" s="108">
        <v>1</v>
      </c>
      <c r="F149" s="108">
        <v>2</v>
      </c>
      <c r="G149" s="109">
        <v>2.1</v>
      </c>
      <c r="H149" s="109">
        <v>0.5</v>
      </c>
      <c r="I149" s="109">
        <v>0.3</v>
      </c>
      <c r="J149" s="109" t="str">
        <f t="shared" si="10"/>
        <v/>
      </c>
      <c r="K149" s="109">
        <f t="shared" si="11"/>
        <v>0.63</v>
      </c>
      <c r="L149" s="110">
        <f t="shared" si="12"/>
        <v>0.63</v>
      </c>
      <c r="AC149" s="78"/>
      <c r="AD149" s="78"/>
      <c r="AE149" s="78"/>
    </row>
    <row r="150" spans="2:31" ht="15" customHeight="1" x14ac:dyDescent="0.25">
      <c r="B150" s="106">
        <f t="shared" si="9"/>
        <v>105</v>
      </c>
      <c r="C150" s="107" t="s">
        <v>201</v>
      </c>
      <c r="D150" s="108" t="s">
        <v>98</v>
      </c>
      <c r="E150" s="108">
        <v>1</v>
      </c>
      <c r="F150" s="108">
        <v>1</v>
      </c>
      <c r="G150" s="109">
        <v>8.6300000000000008</v>
      </c>
      <c r="H150" s="109">
        <v>1.2</v>
      </c>
      <c r="I150" s="109">
        <v>0.3</v>
      </c>
      <c r="J150" s="109" t="str">
        <f t="shared" si="10"/>
        <v/>
      </c>
      <c r="K150" s="109">
        <f t="shared" si="11"/>
        <v>3.1067999999999998</v>
      </c>
      <c r="L150" s="110">
        <f t="shared" si="12"/>
        <v>3.1067999999999998</v>
      </c>
      <c r="AC150" s="78"/>
      <c r="AD150" s="78"/>
      <c r="AE150" s="78"/>
    </row>
    <row r="151" spans="2:31" ht="15" customHeight="1" x14ac:dyDescent="0.25">
      <c r="B151" s="106">
        <f t="shared" si="9"/>
        <v>106</v>
      </c>
      <c r="C151" s="107" t="s">
        <v>202</v>
      </c>
      <c r="D151" s="108" t="s">
        <v>98</v>
      </c>
      <c r="E151" s="108">
        <v>1</v>
      </c>
      <c r="F151" s="108">
        <v>1</v>
      </c>
      <c r="G151" s="109">
        <v>4.26</v>
      </c>
      <c r="H151" s="109">
        <v>1</v>
      </c>
      <c r="I151" s="109">
        <v>0.3</v>
      </c>
      <c r="J151" s="109" t="str">
        <f t="shared" si="10"/>
        <v/>
      </c>
      <c r="K151" s="109">
        <f t="shared" si="11"/>
        <v>1.2779999999999998</v>
      </c>
      <c r="L151" s="110">
        <f t="shared" si="12"/>
        <v>1.2779999999999998</v>
      </c>
      <c r="AC151" s="78"/>
      <c r="AD151" s="78"/>
      <c r="AE151" s="78"/>
    </row>
    <row r="152" spans="2:31" ht="15" customHeight="1" x14ac:dyDescent="0.25">
      <c r="B152" s="106">
        <f t="shared" si="9"/>
        <v>107</v>
      </c>
      <c r="C152" s="107" t="s">
        <v>204</v>
      </c>
      <c r="D152" s="108" t="s">
        <v>98</v>
      </c>
      <c r="E152" s="108">
        <v>1</v>
      </c>
      <c r="F152" s="108">
        <v>1</v>
      </c>
      <c r="G152" s="109">
        <v>8.1</v>
      </c>
      <c r="H152" s="109">
        <v>0.8</v>
      </c>
      <c r="I152" s="109">
        <v>0.3</v>
      </c>
      <c r="J152" s="109" t="str">
        <f t="shared" si="10"/>
        <v/>
      </c>
      <c r="K152" s="109">
        <f t="shared" si="11"/>
        <v>1.944</v>
      </c>
      <c r="L152" s="110">
        <f t="shared" si="12"/>
        <v>1.944</v>
      </c>
      <c r="AC152" s="78"/>
      <c r="AD152" s="78"/>
      <c r="AE152" s="78"/>
    </row>
    <row r="153" spans="2:31" ht="15" customHeight="1" x14ac:dyDescent="0.25">
      <c r="B153" s="106">
        <f t="shared" si="9"/>
        <v>108</v>
      </c>
      <c r="C153" s="107" t="s">
        <v>205</v>
      </c>
      <c r="D153" s="108" t="s">
        <v>98</v>
      </c>
      <c r="E153" s="108">
        <v>1</v>
      </c>
      <c r="F153" s="108">
        <v>1</v>
      </c>
      <c r="G153" s="109">
        <v>180.62</v>
      </c>
      <c r="H153" s="109">
        <v>1</v>
      </c>
      <c r="I153" s="109">
        <v>7.0000000000000007E-2</v>
      </c>
      <c r="J153" s="109" t="str">
        <f t="shared" si="10"/>
        <v/>
      </c>
      <c r="K153" s="109">
        <f t="shared" si="11"/>
        <v>12.643400000000002</v>
      </c>
      <c r="L153" s="110">
        <f t="shared" si="12"/>
        <v>12.643400000000002</v>
      </c>
      <c r="AC153" s="78"/>
      <c r="AD153" s="78"/>
      <c r="AE153" s="78"/>
    </row>
    <row r="154" spans="2:31" ht="15" customHeight="1" x14ac:dyDescent="0.25">
      <c r="B154" s="106">
        <f t="shared" si="9"/>
        <v>109</v>
      </c>
      <c r="C154" s="107" t="s">
        <v>206</v>
      </c>
      <c r="D154" s="108" t="s">
        <v>98</v>
      </c>
      <c r="E154" s="108">
        <v>1</v>
      </c>
      <c r="F154" s="108">
        <v>2</v>
      </c>
      <c r="G154" s="109">
        <v>1.2</v>
      </c>
      <c r="H154" s="109">
        <v>0.15</v>
      </c>
      <c r="I154" s="109">
        <v>0.3</v>
      </c>
      <c r="J154" s="109" t="str">
        <f t="shared" si="10"/>
        <v/>
      </c>
      <c r="K154" s="109">
        <f t="shared" si="11"/>
        <v>0.108</v>
      </c>
      <c r="L154" s="110">
        <f t="shared" si="12"/>
        <v>0.108</v>
      </c>
      <c r="AC154" s="78"/>
      <c r="AD154" s="78"/>
      <c r="AE154" s="78"/>
    </row>
    <row r="155" spans="2:31" ht="15" customHeight="1" x14ac:dyDescent="0.25">
      <c r="B155" s="106">
        <f t="shared" si="9"/>
        <v>110</v>
      </c>
      <c r="C155" s="107"/>
      <c r="D155" s="108" t="s">
        <v>98</v>
      </c>
      <c r="E155" s="108">
        <v>1</v>
      </c>
      <c r="F155" s="108">
        <v>1</v>
      </c>
      <c r="G155" s="109">
        <v>8.86</v>
      </c>
      <c r="H155" s="109">
        <v>0.15</v>
      </c>
      <c r="I155" s="109">
        <v>0.3</v>
      </c>
      <c r="J155" s="109" t="str">
        <f t="shared" si="10"/>
        <v/>
      </c>
      <c r="K155" s="109">
        <f t="shared" si="11"/>
        <v>0.3987</v>
      </c>
      <c r="L155" s="110">
        <f t="shared" si="12"/>
        <v>0.3987</v>
      </c>
      <c r="AC155" s="78"/>
      <c r="AD155" s="78"/>
      <c r="AE155" s="78"/>
    </row>
    <row r="156" spans="2:31" ht="15" customHeight="1" x14ac:dyDescent="0.25">
      <c r="B156" s="106">
        <f t="shared" si="9"/>
        <v>111</v>
      </c>
      <c r="C156" s="107"/>
      <c r="D156" s="108" t="s">
        <v>98</v>
      </c>
      <c r="E156" s="108">
        <v>1</v>
      </c>
      <c r="F156" s="108">
        <v>1</v>
      </c>
      <c r="G156" s="109">
        <v>11.22</v>
      </c>
      <c r="H156" s="109">
        <v>0.15</v>
      </c>
      <c r="I156" s="109">
        <v>0.3</v>
      </c>
      <c r="J156" s="109" t="str">
        <f t="shared" si="10"/>
        <v/>
      </c>
      <c r="K156" s="109">
        <f t="shared" si="11"/>
        <v>0.50490000000000002</v>
      </c>
      <c r="L156" s="110">
        <f t="shared" si="12"/>
        <v>0.50490000000000002</v>
      </c>
      <c r="AC156" s="78"/>
      <c r="AD156" s="78"/>
      <c r="AE156" s="78"/>
    </row>
    <row r="157" spans="2:31" ht="15" customHeight="1" x14ac:dyDescent="0.25">
      <c r="B157" s="106">
        <f t="shared" si="9"/>
        <v>112</v>
      </c>
      <c r="C157" s="107" t="s">
        <v>207</v>
      </c>
      <c r="D157" s="108" t="s">
        <v>98</v>
      </c>
      <c r="E157" s="108">
        <v>1</v>
      </c>
      <c r="F157" s="108">
        <v>1</v>
      </c>
      <c r="G157" s="109">
        <v>8.1300000000000008</v>
      </c>
      <c r="H157" s="109">
        <v>0.8</v>
      </c>
      <c r="I157" s="109">
        <v>0.3</v>
      </c>
      <c r="J157" s="109" t="str">
        <f t="shared" si="10"/>
        <v/>
      </c>
      <c r="K157" s="109">
        <f t="shared" si="11"/>
        <v>1.9512000000000003</v>
      </c>
      <c r="L157" s="110">
        <f t="shared" si="12"/>
        <v>1.9512000000000003</v>
      </c>
      <c r="AC157" s="78"/>
      <c r="AD157" s="78"/>
      <c r="AE157" s="78"/>
    </row>
    <row r="158" spans="2:31" ht="15" customHeight="1" x14ac:dyDescent="0.25">
      <c r="B158" s="106">
        <f t="shared" si="9"/>
        <v>113</v>
      </c>
      <c r="C158" s="107" t="s">
        <v>208</v>
      </c>
      <c r="D158" s="108" t="s">
        <v>98</v>
      </c>
      <c r="E158" s="108">
        <v>1</v>
      </c>
      <c r="F158" s="108">
        <v>8</v>
      </c>
      <c r="G158" s="109">
        <v>6.9</v>
      </c>
      <c r="H158" s="109">
        <v>0.15</v>
      </c>
      <c r="I158" s="109">
        <v>0.3</v>
      </c>
      <c r="J158" s="109" t="str">
        <f t="shared" si="10"/>
        <v/>
      </c>
      <c r="K158" s="109">
        <f t="shared" si="11"/>
        <v>2.4839999999999995</v>
      </c>
      <c r="L158" s="110">
        <f t="shared" si="12"/>
        <v>2.4839999999999995</v>
      </c>
      <c r="AC158" s="78"/>
      <c r="AD158" s="78"/>
      <c r="AE158" s="78"/>
    </row>
    <row r="159" spans="2:31" ht="15" customHeight="1" x14ac:dyDescent="0.25">
      <c r="B159" s="106">
        <f t="shared" si="9"/>
        <v>114</v>
      </c>
      <c r="C159" s="107"/>
      <c r="D159" s="108" t="s">
        <v>98</v>
      </c>
      <c r="E159" s="108">
        <v>1</v>
      </c>
      <c r="F159" s="108">
        <v>2</v>
      </c>
      <c r="G159" s="109">
        <v>5.77</v>
      </c>
      <c r="H159" s="109">
        <v>0.15</v>
      </c>
      <c r="I159" s="109">
        <v>0.3</v>
      </c>
      <c r="J159" s="109" t="str">
        <f t="shared" si="10"/>
        <v/>
      </c>
      <c r="K159" s="109">
        <f t="shared" si="11"/>
        <v>0.51929999999999998</v>
      </c>
      <c r="L159" s="110">
        <f t="shared" si="12"/>
        <v>0.51929999999999998</v>
      </c>
      <c r="AC159" s="78"/>
      <c r="AD159" s="78"/>
      <c r="AE159" s="78"/>
    </row>
    <row r="160" spans="2:31" ht="15" customHeight="1" x14ac:dyDescent="0.25">
      <c r="B160" s="106">
        <f t="shared" si="9"/>
        <v>115</v>
      </c>
      <c r="C160" s="107" t="s">
        <v>209</v>
      </c>
      <c r="D160" s="108" t="s">
        <v>98</v>
      </c>
      <c r="E160" s="108">
        <v>1</v>
      </c>
      <c r="F160" s="108">
        <v>1</v>
      </c>
      <c r="G160" s="109">
        <v>5.09</v>
      </c>
      <c r="H160" s="109">
        <v>0.5</v>
      </c>
      <c r="I160" s="109">
        <v>0.3</v>
      </c>
      <c r="J160" s="109" t="str">
        <f t="shared" si="10"/>
        <v/>
      </c>
      <c r="K160" s="109">
        <f t="shared" si="11"/>
        <v>0.76349999999999996</v>
      </c>
      <c r="L160" s="110">
        <f t="shared" si="12"/>
        <v>0.76349999999999996</v>
      </c>
      <c r="AC160" s="78"/>
      <c r="AD160" s="78"/>
      <c r="AE160" s="78"/>
    </row>
    <row r="161" spans="2:31" ht="15" customHeight="1" x14ac:dyDescent="0.25">
      <c r="B161" s="106">
        <f t="shared" si="9"/>
        <v>116</v>
      </c>
      <c r="C161" s="107" t="s">
        <v>210</v>
      </c>
      <c r="D161" s="108" t="s">
        <v>98</v>
      </c>
      <c r="E161" s="108">
        <v>1</v>
      </c>
      <c r="F161" s="108">
        <v>5</v>
      </c>
      <c r="G161" s="109">
        <v>4.3600000000000003</v>
      </c>
      <c r="H161" s="109">
        <v>0.15</v>
      </c>
      <c r="I161" s="109">
        <v>0.3</v>
      </c>
      <c r="J161" s="109" t="str">
        <f t="shared" si="10"/>
        <v/>
      </c>
      <c r="K161" s="109">
        <f t="shared" si="11"/>
        <v>0.98099999999999998</v>
      </c>
      <c r="L161" s="110">
        <f t="shared" si="12"/>
        <v>0.98099999999999998</v>
      </c>
      <c r="AC161" s="78"/>
      <c r="AD161" s="78"/>
      <c r="AE161" s="78"/>
    </row>
    <row r="162" spans="2:31" ht="15" customHeight="1" x14ac:dyDescent="0.25">
      <c r="B162" s="106">
        <f t="shared" si="9"/>
        <v>117</v>
      </c>
      <c r="C162" s="199"/>
      <c r="D162" s="108" t="s">
        <v>98</v>
      </c>
      <c r="E162" s="108">
        <v>1</v>
      </c>
      <c r="F162" s="108">
        <v>1</v>
      </c>
      <c r="G162" s="109">
        <v>3.3</v>
      </c>
      <c r="H162" s="109">
        <v>0.15</v>
      </c>
      <c r="I162" s="109">
        <v>0.3</v>
      </c>
      <c r="J162" s="109" t="str">
        <f t="shared" si="10"/>
        <v/>
      </c>
      <c r="K162" s="109">
        <f t="shared" si="11"/>
        <v>0.14849999999999997</v>
      </c>
      <c r="L162" s="110">
        <f t="shared" si="12"/>
        <v>0.14849999999999997</v>
      </c>
      <c r="AC162" s="78"/>
      <c r="AD162" s="78"/>
      <c r="AE162" s="78"/>
    </row>
    <row r="163" spans="2:31" ht="15" customHeight="1" x14ac:dyDescent="0.25">
      <c r="B163" s="106">
        <f t="shared" si="9"/>
        <v>118</v>
      </c>
      <c r="C163" s="107" t="s">
        <v>211</v>
      </c>
      <c r="D163" s="108" t="s">
        <v>98</v>
      </c>
      <c r="E163" s="108">
        <v>1</v>
      </c>
      <c r="F163" s="108">
        <v>3</v>
      </c>
      <c r="G163" s="109">
        <v>1.67</v>
      </c>
      <c r="H163" s="109">
        <v>0.15</v>
      </c>
      <c r="I163" s="109">
        <v>0.3</v>
      </c>
      <c r="J163" s="109" t="str">
        <f t="shared" si="10"/>
        <v/>
      </c>
      <c r="K163" s="109">
        <f t="shared" si="11"/>
        <v>0.22544999999999998</v>
      </c>
      <c r="L163" s="110">
        <f t="shared" si="12"/>
        <v>0.22544999999999998</v>
      </c>
      <c r="AC163" s="78"/>
      <c r="AD163" s="78"/>
      <c r="AE163" s="78"/>
    </row>
    <row r="164" spans="2:31" ht="15" customHeight="1" x14ac:dyDescent="0.25">
      <c r="B164" s="106">
        <f t="shared" si="9"/>
        <v>119</v>
      </c>
      <c r="C164" s="107" t="s">
        <v>212</v>
      </c>
      <c r="D164" s="108" t="s">
        <v>98</v>
      </c>
      <c r="E164" s="108">
        <v>1</v>
      </c>
      <c r="F164" s="108">
        <v>1</v>
      </c>
      <c r="G164" s="109">
        <v>1.88</v>
      </c>
      <c r="H164" s="109">
        <v>0.15</v>
      </c>
      <c r="I164" s="109">
        <v>0.3</v>
      </c>
      <c r="J164" s="109" t="str">
        <f t="shared" si="10"/>
        <v/>
      </c>
      <c r="K164" s="109">
        <f t="shared" si="11"/>
        <v>8.4599999999999995E-2</v>
      </c>
      <c r="L164" s="110">
        <f t="shared" si="12"/>
        <v>8.4599999999999995E-2</v>
      </c>
      <c r="AC164" s="78"/>
      <c r="AD164" s="78"/>
      <c r="AE164" s="78"/>
    </row>
    <row r="165" spans="2:31" ht="15" customHeight="1" thickBot="1" x14ac:dyDescent="0.3">
      <c r="B165" s="113">
        <f t="shared" si="9"/>
        <v>120</v>
      </c>
      <c r="C165" s="114" t="s">
        <v>213</v>
      </c>
      <c r="D165" s="115" t="s">
        <v>98</v>
      </c>
      <c r="E165" s="115">
        <v>1</v>
      </c>
      <c r="F165" s="115">
        <v>2</v>
      </c>
      <c r="G165" s="116">
        <v>2.2400000000000002</v>
      </c>
      <c r="H165" s="116">
        <v>0.15</v>
      </c>
      <c r="I165" s="116">
        <v>0.3</v>
      </c>
      <c r="J165" s="116" t="str">
        <f t="shared" si="10"/>
        <v/>
      </c>
      <c r="K165" s="116">
        <f t="shared" si="11"/>
        <v>0.2016</v>
      </c>
      <c r="L165" s="117">
        <f t="shared" si="12"/>
        <v>0.2016</v>
      </c>
      <c r="AC165" s="78"/>
      <c r="AD165" s="78"/>
      <c r="AE165" s="78"/>
    </row>
    <row r="166" spans="2:31" s="1" customFormat="1" ht="6" customHeight="1" thickTop="1" thickBot="1" x14ac:dyDescent="0.3"/>
    <row r="167" spans="2:31" ht="18" customHeight="1" thickBot="1" x14ac:dyDescent="0.3">
      <c r="B167" s="118"/>
      <c r="C167" s="119" t="s">
        <v>91</v>
      </c>
      <c r="D167" s="120"/>
      <c r="E167" s="120"/>
      <c r="F167" s="120"/>
      <c r="G167" s="120"/>
      <c r="H167" s="120"/>
      <c r="I167" s="121"/>
      <c r="J167" s="122">
        <f>SUM(J126:J165)</f>
        <v>0</v>
      </c>
      <c r="K167" s="122">
        <f>SUM(K126:K165)</f>
        <v>52.479950000000002</v>
      </c>
      <c r="L167" s="123">
        <f>+K167+J167</f>
        <v>52.479950000000002</v>
      </c>
    </row>
    <row r="168" spans="2:31" ht="18" customHeight="1" thickBot="1" x14ac:dyDescent="0.3">
      <c r="B168" s="118"/>
      <c r="C168" s="119" t="s">
        <v>2</v>
      </c>
      <c r="D168" s="120"/>
      <c r="E168" s="120"/>
      <c r="F168" s="120"/>
      <c r="G168" s="120"/>
      <c r="H168" s="120"/>
      <c r="I168" s="120"/>
      <c r="J168" s="124"/>
      <c r="K168" s="125"/>
      <c r="L168" s="126">
        <f>+L167+L125</f>
        <v>395.14610000000005</v>
      </c>
    </row>
    <row r="169" spans="2:31" ht="25.5" customHeight="1" x14ac:dyDescent="0.25">
      <c r="B169" s="518" t="s">
        <v>51</v>
      </c>
      <c r="C169" s="521"/>
      <c r="D169" s="521"/>
      <c r="E169" s="521"/>
      <c r="F169" s="521"/>
      <c r="G169" s="521"/>
      <c r="H169" s="521"/>
      <c r="I169" s="521"/>
      <c r="J169" s="521"/>
      <c r="K169" s="521"/>
      <c r="L169" s="522"/>
    </row>
    <row r="170" spans="2:31" ht="15" customHeight="1" x14ac:dyDescent="0.25">
      <c r="B170" s="55"/>
      <c r="C170" s="56"/>
      <c r="D170" s="56"/>
      <c r="E170" s="56"/>
      <c r="F170" s="56"/>
      <c r="G170" s="56"/>
      <c r="H170" s="56"/>
      <c r="I170" s="56"/>
      <c r="J170" s="56"/>
      <c r="K170" s="57" t="s">
        <v>92</v>
      </c>
      <c r="L170" s="58">
        <v>3</v>
      </c>
    </row>
    <row r="171" spans="2:31" ht="25.5" customHeight="1" x14ac:dyDescent="0.25">
      <c r="B171" s="59" t="s">
        <v>47</v>
      </c>
      <c r="C171" s="60"/>
      <c r="D171" s="60" t="s">
        <v>52</v>
      </c>
      <c r="E171" s="60" t="str">
        <f>E116</f>
        <v>TD-TK-07.004</v>
      </c>
      <c r="F171" s="20"/>
      <c r="G171" s="61"/>
      <c r="H171" s="61"/>
      <c r="I171" s="61"/>
      <c r="J171" s="61"/>
      <c r="K171" s="57"/>
      <c r="L171" s="62"/>
    </row>
    <row r="172" spans="2:31" ht="15" x14ac:dyDescent="0.25">
      <c r="B172" s="59" t="s">
        <v>896</v>
      </c>
      <c r="C172" s="60"/>
      <c r="D172" s="60" t="s">
        <v>52</v>
      </c>
      <c r="E172" s="60" t="s">
        <v>901</v>
      </c>
      <c r="F172" s="20"/>
      <c r="G172" s="63"/>
      <c r="H172" s="64"/>
      <c r="I172" s="63"/>
      <c r="J172" s="65"/>
      <c r="K172" s="57"/>
      <c r="L172" s="66"/>
    </row>
    <row r="173" spans="2:31" ht="14.25" customHeight="1" x14ac:dyDescent="0.25">
      <c r="B173" s="59" t="s">
        <v>69</v>
      </c>
      <c r="C173" s="67"/>
      <c r="D173" s="68" t="s">
        <v>52</v>
      </c>
      <c r="E173" s="19" t="str">
        <f>E118</f>
        <v>İŞ MERKEZİ KABA İŞLER KEŞİF</v>
      </c>
      <c r="F173" s="19"/>
      <c r="G173" s="19"/>
      <c r="H173" s="19"/>
      <c r="I173" s="19"/>
      <c r="J173" s="65"/>
      <c r="K173" s="57"/>
      <c r="L173" s="66"/>
    </row>
    <row r="174" spans="2:31" ht="15" x14ac:dyDescent="0.25">
      <c r="B174" s="59" t="s">
        <v>53</v>
      </c>
      <c r="C174" s="60"/>
      <c r="D174" s="60" t="s">
        <v>52</v>
      </c>
      <c r="E174" s="60" t="s">
        <v>133</v>
      </c>
      <c r="F174" s="20"/>
      <c r="G174" s="63"/>
      <c r="H174" s="63"/>
      <c r="I174" s="63"/>
      <c r="J174" s="65"/>
      <c r="K174" s="57"/>
      <c r="L174" s="66"/>
    </row>
    <row r="175" spans="2:31" ht="15" customHeight="1" thickBot="1" x14ac:dyDescent="0.3">
      <c r="B175" s="69" t="s">
        <v>54</v>
      </c>
      <c r="C175" s="70"/>
      <c r="D175" s="70" t="s">
        <v>52</v>
      </c>
      <c r="E175" s="70" t="s">
        <v>102</v>
      </c>
      <c r="F175" s="71"/>
      <c r="G175" s="71"/>
      <c r="H175" s="71"/>
      <c r="I175" s="71"/>
      <c r="J175" s="71"/>
      <c r="K175" s="70" t="s">
        <v>55</v>
      </c>
      <c r="L175" s="72"/>
    </row>
    <row r="176" spans="2:31" ht="4.5" customHeight="1" thickBot="1" x14ac:dyDescent="0.3">
      <c r="B176" s="73"/>
      <c r="C176" s="74"/>
      <c r="D176" s="75"/>
      <c r="E176" s="75"/>
      <c r="F176" s="76"/>
      <c r="G176" s="77"/>
      <c r="K176" s="78"/>
    </row>
    <row r="177" spans="2:31" ht="18" customHeight="1" thickTop="1" x14ac:dyDescent="0.25">
      <c r="B177" s="79" t="s">
        <v>1</v>
      </c>
      <c r="C177" s="80" t="s">
        <v>1</v>
      </c>
      <c r="D177" s="80"/>
      <c r="E177" s="80"/>
      <c r="F177" s="81"/>
      <c r="G177" s="82" t="s">
        <v>56</v>
      </c>
      <c r="H177" s="82"/>
      <c r="I177" s="83"/>
      <c r="J177" s="80"/>
      <c r="K177" s="84"/>
      <c r="L177" s="85" t="s">
        <v>2</v>
      </c>
    </row>
    <row r="178" spans="2:31" ht="38.25" customHeight="1" thickBot="1" x14ac:dyDescent="0.3">
      <c r="B178" s="86" t="s">
        <v>57</v>
      </c>
      <c r="C178" s="87" t="s">
        <v>82</v>
      </c>
      <c r="D178" s="88" t="s">
        <v>74</v>
      </c>
      <c r="E178" s="89" t="s">
        <v>68</v>
      </c>
      <c r="F178" s="90" t="s">
        <v>58</v>
      </c>
      <c r="G178" s="91" t="s">
        <v>60</v>
      </c>
      <c r="H178" s="91" t="s">
        <v>59</v>
      </c>
      <c r="I178" s="90" t="s">
        <v>61</v>
      </c>
      <c r="J178" s="92" t="s">
        <v>62</v>
      </c>
      <c r="K178" s="87" t="s">
        <v>63</v>
      </c>
      <c r="L178" s="93" t="s">
        <v>64</v>
      </c>
    </row>
    <row r="179" spans="2:31" s="1" customFormat="1" ht="4.5" customHeight="1" thickTop="1" thickBot="1" x14ac:dyDescent="0.3"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</row>
    <row r="180" spans="2:31" ht="18" customHeight="1" thickBot="1" x14ac:dyDescent="0.3">
      <c r="B180" s="95"/>
      <c r="C180" s="96" t="s">
        <v>65</v>
      </c>
      <c r="D180" s="97"/>
      <c r="E180" s="97"/>
      <c r="F180" s="98"/>
      <c r="G180" s="99"/>
      <c r="H180" s="99"/>
      <c r="I180" s="99"/>
      <c r="J180" s="97"/>
      <c r="K180" s="97"/>
      <c r="L180" s="198">
        <f>L168</f>
        <v>395.14610000000005</v>
      </c>
    </row>
    <row r="181" spans="2:31" ht="15" customHeight="1" thickTop="1" x14ac:dyDescent="0.25">
      <c r="B181" s="101">
        <v>81</v>
      </c>
      <c r="C181" s="131" t="s">
        <v>203</v>
      </c>
      <c r="D181" s="103" t="s">
        <v>98</v>
      </c>
      <c r="E181" s="103">
        <v>1</v>
      </c>
      <c r="F181" s="103">
        <v>1</v>
      </c>
      <c r="G181" s="104">
        <v>1.5</v>
      </c>
      <c r="H181" s="104">
        <v>0.8</v>
      </c>
      <c r="I181" s="104">
        <v>0.3</v>
      </c>
      <c r="J181" s="104" t="str">
        <f>IF($E181&lt;0,$E181*$F181*$G181*$H181*$I181,IF($E181&gt;0,"",""))</f>
        <v/>
      </c>
      <c r="K181" s="104">
        <f>IF($E181&gt;0,$E181*$F181*$G181*$H181*$I181,IF($F181&lt;0,"",""))</f>
        <v>0.36000000000000004</v>
      </c>
      <c r="L181" s="105">
        <f>+K181</f>
        <v>0.36000000000000004</v>
      </c>
      <c r="AC181" s="78"/>
      <c r="AD181" s="78"/>
      <c r="AE181" s="78"/>
    </row>
    <row r="182" spans="2:31" ht="15" customHeight="1" x14ac:dyDescent="0.25">
      <c r="B182" s="106">
        <f t="shared" ref="B182:B220" si="13">+B181+1</f>
        <v>82</v>
      </c>
      <c r="C182" s="107" t="s">
        <v>214</v>
      </c>
      <c r="D182" s="108" t="s">
        <v>98</v>
      </c>
      <c r="E182" s="108">
        <v>1</v>
      </c>
      <c r="F182" s="108">
        <v>1</v>
      </c>
      <c r="G182" s="109">
        <v>1.5</v>
      </c>
      <c r="H182" s="109">
        <v>0.4</v>
      </c>
      <c r="I182" s="109">
        <v>0.3</v>
      </c>
      <c r="J182" s="109" t="str">
        <f>IF($E182&lt;0,$E182*$F182*$G182*$H182*$I182,IF($E182&gt;0,"",""))</f>
        <v/>
      </c>
      <c r="K182" s="109">
        <f>IF($E182&gt;0,$E182*$F182*$G182*$H182*$I182,IF($F182&lt;0,"",""))</f>
        <v>0.18000000000000002</v>
      </c>
      <c r="L182" s="110">
        <f>+K182</f>
        <v>0.18000000000000002</v>
      </c>
      <c r="AC182" s="78"/>
      <c r="AD182" s="78"/>
      <c r="AE182" s="78"/>
    </row>
    <row r="183" spans="2:31" ht="15" customHeight="1" x14ac:dyDescent="0.25">
      <c r="B183" s="106">
        <f t="shared" si="13"/>
        <v>83</v>
      </c>
      <c r="C183" s="107" t="s">
        <v>215</v>
      </c>
      <c r="D183" s="108" t="s">
        <v>98</v>
      </c>
      <c r="E183" s="108">
        <v>1</v>
      </c>
      <c r="F183" s="108">
        <v>1</v>
      </c>
      <c r="G183" s="109">
        <v>1.1000000000000001</v>
      </c>
      <c r="H183" s="109">
        <v>0.25</v>
      </c>
      <c r="I183" s="109">
        <v>0.3</v>
      </c>
      <c r="J183" s="109" t="str">
        <f>IF($E183&lt;0,$E183*$F183*$G183*$H183*$I183,IF($E183&gt;0,"",""))</f>
        <v/>
      </c>
      <c r="K183" s="109">
        <f>IF($E183&gt;0,$E183*$F183*$G183*$H183*$I183,IF($F183&lt;0,"",""))</f>
        <v>8.2500000000000004E-2</v>
      </c>
      <c r="L183" s="110">
        <f>+K183</f>
        <v>8.2500000000000004E-2</v>
      </c>
      <c r="AC183" s="78"/>
      <c r="AD183" s="78"/>
      <c r="AE183" s="78"/>
    </row>
    <row r="184" spans="2:31" ht="15" customHeight="1" x14ac:dyDescent="0.25">
      <c r="B184" s="106">
        <f t="shared" si="13"/>
        <v>84</v>
      </c>
      <c r="C184" s="107" t="s">
        <v>216</v>
      </c>
      <c r="D184" s="108" t="s">
        <v>98</v>
      </c>
      <c r="E184" s="108">
        <v>1</v>
      </c>
      <c r="F184" s="108">
        <v>1</v>
      </c>
      <c r="G184" s="109">
        <v>2.2999999999999998</v>
      </c>
      <c r="H184" s="109">
        <v>0.4</v>
      </c>
      <c r="I184" s="109">
        <v>0.3</v>
      </c>
      <c r="J184" s="109" t="str">
        <f t="shared" ref="J184:J220" si="14">IF($E184&lt;0,$E184*$F184*$G184*$H184*$I184,IF($E184&gt;0,"",""))</f>
        <v/>
      </c>
      <c r="K184" s="109">
        <f t="shared" ref="K184:K220" si="15">IF($E184&gt;0,$E184*$F184*$G184*$H184*$I184,IF($F184&lt;0,"",""))</f>
        <v>0.27599999999999997</v>
      </c>
      <c r="L184" s="110">
        <f t="shared" ref="L184:L220" si="16">+K184</f>
        <v>0.27599999999999997</v>
      </c>
      <c r="AC184" s="78"/>
      <c r="AD184" s="78"/>
      <c r="AE184" s="78"/>
    </row>
    <row r="185" spans="2:31" ht="15" customHeight="1" x14ac:dyDescent="0.25">
      <c r="B185" s="106">
        <f t="shared" si="13"/>
        <v>85</v>
      </c>
      <c r="C185" s="107"/>
      <c r="D185" s="108" t="s">
        <v>98</v>
      </c>
      <c r="E185" s="108">
        <v>1</v>
      </c>
      <c r="F185" s="108">
        <v>1</v>
      </c>
      <c r="G185" s="109">
        <v>3.65</v>
      </c>
      <c r="H185" s="109">
        <v>0.25</v>
      </c>
      <c r="I185" s="109">
        <v>0.6</v>
      </c>
      <c r="J185" s="109" t="str">
        <f t="shared" si="14"/>
        <v/>
      </c>
      <c r="K185" s="109">
        <f t="shared" si="15"/>
        <v>0.54749999999999999</v>
      </c>
      <c r="L185" s="110">
        <f t="shared" si="16"/>
        <v>0.54749999999999999</v>
      </c>
      <c r="AC185" s="78"/>
      <c r="AD185" s="78"/>
      <c r="AE185" s="78"/>
    </row>
    <row r="186" spans="2:31" ht="15" customHeight="1" x14ac:dyDescent="0.25">
      <c r="B186" s="106">
        <f t="shared" si="13"/>
        <v>86</v>
      </c>
      <c r="C186" s="107" t="s">
        <v>194</v>
      </c>
      <c r="D186" s="108" t="s">
        <v>98</v>
      </c>
      <c r="E186" s="108">
        <v>1</v>
      </c>
      <c r="F186" s="108">
        <v>1</v>
      </c>
      <c r="G186" s="109">
        <v>6.69</v>
      </c>
      <c r="H186" s="109">
        <v>1</v>
      </c>
      <c r="I186" s="109">
        <v>0.15</v>
      </c>
      <c r="J186" s="109" t="str">
        <f t="shared" si="14"/>
        <v/>
      </c>
      <c r="K186" s="109">
        <f t="shared" si="15"/>
        <v>1.0035000000000001</v>
      </c>
      <c r="L186" s="110">
        <f t="shared" si="16"/>
        <v>1.0035000000000001</v>
      </c>
      <c r="AC186" s="78"/>
      <c r="AD186" s="78"/>
      <c r="AE186" s="78"/>
    </row>
    <row r="187" spans="2:31" ht="15" customHeight="1" x14ac:dyDescent="0.25">
      <c r="B187" s="106">
        <f t="shared" si="13"/>
        <v>87</v>
      </c>
      <c r="C187" s="107" t="s">
        <v>217</v>
      </c>
      <c r="D187" s="108" t="s">
        <v>98</v>
      </c>
      <c r="E187" s="108">
        <v>1</v>
      </c>
      <c r="F187" s="108">
        <v>1</v>
      </c>
      <c r="G187" s="109">
        <v>1.1000000000000001</v>
      </c>
      <c r="H187" s="109">
        <v>0.15</v>
      </c>
      <c r="I187" s="109">
        <v>0.3</v>
      </c>
      <c r="J187" s="109" t="str">
        <f t="shared" si="14"/>
        <v/>
      </c>
      <c r="K187" s="109">
        <f t="shared" si="15"/>
        <v>4.9500000000000002E-2</v>
      </c>
      <c r="L187" s="110">
        <f t="shared" si="16"/>
        <v>4.9500000000000002E-2</v>
      </c>
      <c r="AC187" s="78"/>
      <c r="AD187" s="78"/>
      <c r="AE187" s="78"/>
    </row>
    <row r="188" spans="2:31" ht="15" customHeight="1" x14ac:dyDescent="0.25">
      <c r="B188" s="106">
        <f t="shared" si="13"/>
        <v>88</v>
      </c>
      <c r="C188" s="107"/>
      <c r="D188" s="108" t="s">
        <v>98</v>
      </c>
      <c r="E188" s="108">
        <v>1</v>
      </c>
      <c r="F188" s="108">
        <v>1</v>
      </c>
      <c r="G188" s="109">
        <v>12.02</v>
      </c>
      <c r="H188" s="109">
        <v>0.15</v>
      </c>
      <c r="I188" s="109">
        <v>0.3</v>
      </c>
      <c r="J188" s="109" t="str">
        <f t="shared" si="14"/>
        <v/>
      </c>
      <c r="K188" s="109">
        <f t="shared" si="15"/>
        <v>0.54089999999999994</v>
      </c>
      <c r="L188" s="110">
        <f t="shared" si="16"/>
        <v>0.54089999999999994</v>
      </c>
      <c r="AC188" s="78"/>
      <c r="AD188" s="78"/>
      <c r="AE188" s="78"/>
    </row>
    <row r="189" spans="2:31" ht="15" customHeight="1" x14ac:dyDescent="0.25">
      <c r="B189" s="106">
        <f t="shared" si="13"/>
        <v>89</v>
      </c>
      <c r="C189" s="107" t="s">
        <v>218</v>
      </c>
      <c r="D189" s="108" t="s">
        <v>98</v>
      </c>
      <c r="E189" s="108">
        <v>1</v>
      </c>
      <c r="F189" s="108">
        <v>1</v>
      </c>
      <c r="G189" s="109">
        <v>1.1000000000000001</v>
      </c>
      <c r="H189" s="109">
        <v>0.25</v>
      </c>
      <c r="I189" s="109">
        <v>0.3</v>
      </c>
      <c r="J189" s="109" t="str">
        <f t="shared" si="14"/>
        <v/>
      </c>
      <c r="K189" s="109">
        <f t="shared" si="15"/>
        <v>8.2500000000000004E-2</v>
      </c>
      <c r="L189" s="110">
        <f t="shared" si="16"/>
        <v>8.2500000000000004E-2</v>
      </c>
      <c r="AC189" s="78"/>
      <c r="AD189" s="78"/>
      <c r="AE189" s="78"/>
    </row>
    <row r="190" spans="2:31" ht="15" customHeight="1" x14ac:dyDescent="0.25">
      <c r="B190" s="106">
        <f t="shared" si="13"/>
        <v>90</v>
      </c>
      <c r="C190" s="107"/>
      <c r="D190" s="108" t="s">
        <v>98</v>
      </c>
      <c r="E190" s="108">
        <v>1</v>
      </c>
      <c r="F190" s="108">
        <v>1</v>
      </c>
      <c r="G190" s="109">
        <v>12.02</v>
      </c>
      <c r="H190" s="109">
        <v>0.15</v>
      </c>
      <c r="I190" s="109">
        <v>0.3</v>
      </c>
      <c r="J190" s="109" t="str">
        <f t="shared" si="14"/>
        <v/>
      </c>
      <c r="K190" s="109">
        <f t="shared" si="15"/>
        <v>0.54089999999999994</v>
      </c>
      <c r="L190" s="110">
        <f t="shared" si="16"/>
        <v>0.54089999999999994</v>
      </c>
      <c r="AC190" s="78"/>
      <c r="AD190" s="78"/>
      <c r="AE190" s="78"/>
    </row>
    <row r="191" spans="2:31" ht="15" customHeight="1" x14ac:dyDescent="0.25">
      <c r="B191" s="106">
        <f t="shared" si="13"/>
        <v>91</v>
      </c>
      <c r="C191" s="107" t="s">
        <v>219</v>
      </c>
      <c r="D191" s="108" t="s">
        <v>98</v>
      </c>
      <c r="E191" s="108">
        <v>1</v>
      </c>
      <c r="F191" s="108">
        <v>1</v>
      </c>
      <c r="G191" s="109">
        <v>11.78</v>
      </c>
      <c r="H191" s="109">
        <v>1</v>
      </c>
      <c r="I191" s="109">
        <v>0.3</v>
      </c>
      <c r="J191" s="109" t="str">
        <f t="shared" si="14"/>
        <v/>
      </c>
      <c r="K191" s="109">
        <f t="shared" si="15"/>
        <v>3.5339999999999998</v>
      </c>
      <c r="L191" s="110">
        <f t="shared" si="16"/>
        <v>3.5339999999999998</v>
      </c>
      <c r="AC191" s="78"/>
      <c r="AD191" s="78"/>
      <c r="AE191" s="78"/>
    </row>
    <row r="192" spans="2:31" ht="15" customHeight="1" x14ac:dyDescent="0.25">
      <c r="B192" s="106">
        <f t="shared" si="13"/>
        <v>92</v>
      </c>
      <c r="C192" s="107" t="s">
        <v>220</v>
      </c>
      <c r="D192" s="108" t="s">
        <v>98</v>
      </c>
      <c r="E192" s="108">
        <v>1</v>
      </c>
      <c r="F192" s="108">
        <v>1</v>
      </c>
      <c r="G192" s="109">
        <v>1.1000000000000001</v>
      </c>
      <c r="H192" s="109">
        <v>0.8</v>
      </c>
      <c r="I192" s="109">
        <v>0.3</v>
      </c>
      <c r="J192" s="109" t="str">
        <f t="shared" si="14"/>
        <v/>
      </c>
      <c r="K192" s="109">
        <f t="shared" si="15"/>
        <v>0.26400000000000001</v>
      </c>
      <c r="L192" s="110">
        <f t="shared" si="16"/>
        <v>0.26400000000000001</v>
      </c>
      <c r="AC192" s="78"/>
      <c r="AD192" s="78"/>
      <c r="AE192" s="78"/>
    </row>
    <row r="193" spans="2:31" ht="15" customHeight="1" x14ac:dyDescent="0.25">
      <c r="B193" s="106">
        <f t="shared" si="13"/>
        <v>93</v>
      </c>
      <c r="C193" s="107" t="s">
        <v>221</v>
      </c>
      <c r="D193" s="108" t="s">
        <v>98</v>
      </c>
      <c r="E193" s="108">
        <v>1</v>
      </c>
      <c r="F193" s="108">
        <v>1</v>
      </c>
      <c r="G193" s="109">
        <v>1.1000000000000001</v>
      </c>
      <c r="H193" s="109">
        <v>0.5</v>
      </c>
      <c r="I193" s="109">
        <v>0.3</v>
      </c>
      <c r="J193" s="109" t="str">
        <f t="shared" si="14"/>
        <v/>
      </c>
      <c r="K193" s="109">
        <f t="shared" si="15"/>
        <v>0.16500000000000001</v>
      </c>
      <c r="L193" s="110">
        <f t="shared" si="16"/>
        <v>0.16500000000000001</v>
      </c>
      <c r="AC193" s="78"/>
      <c r="AD193" s="78"/>
      <c r="AE193" s="78"/>
    </row>
    <row r="194" spans="2:31" ht="15" customHeight="1" x14ac:dyDescent="0.25">
      <c r="B194" s="106">
        <f t="shared" si="13"/>
        <v>94</v>
      </c>
      <c r="C194" s="107" t="s">
        <v>154</v>
      </c>
      <c r="D194" s="108" t="s">
        <v>98</v>
      </c>
      <c r="E194" s="108">
        <v>1</v>
      </c>
      <c r="F194" s="108">
        <v>2</v>
      </c>
      <c r="G194" s="109">
        <v>1.75</v>
      </c>
      <c r="H194" s="109">
        <v>0.25</v>
      </c>
      <c r="I194" s="109">
        <v>2.8</v>
      </c>
      <c r="J194" s="109" t="str">
        <f t="shared" si="14"/>
        <v/>
      </c>
      <c r="K194" s="109">
        <f t="shared" si="15"/>
        <v>2.4499999999999997</v>
      </c>
      <c r="L194" s="110">
        <f t="shared" si="16"/>
        <v>2.4499999999999997</v>
      </c>
      <c r="AC194" s="78"/>
      <c r="AD194" s="78"/>
      <c r="AE194" s="78"/>
    </row>
    <row r="195" spans="2:31" ht="15" customHeight="1" x14ac:dyDescent="0.25">
      <c r="B195" s="106">
        <f t="shared" si="13"/>
        <v>95</v>
      </c>
      <c r="C195" s="107" t="s">
        <v>149</v>
      </c>
      <c r="D195" s="108" t="s">
        <v>98</v>
      </c>
      <c r="E195" s="108">
        <v>1</v>
      </c>
      <c r="F195" s="108">
        <v>2</v>
      </c>
      <c r="G195" s="109">
        <v>0.45</v>
      </c>
      <c r="H195" s="109">
        <v>0.45</v>
      </c>
      <c r="I195" s="109">
        <v>2.8</v>
      </c>
      <c r="J195" s="109" t="str">
        <f t="shared" si="14"/>
        <v/>
      </c>
      <c r="K195" s="109">
        <f t="shared" si="15"/>
        <v>1.1339999999999999</v>
      </c>
      <c r="L195" s="110">
        <f t="shared" si="16"/>
        <v>1.1339999999999999</v>
      </c>
      <c r="AC195" s="78"/>
      <c r="AD195" s="78"/>
      <c r="AE195" s="78"/>
    </row>
    <row r="196" spans="2:31" ht="15" customHeight="1" x14ac:dyDescent="0.25">
      <c r="B196" s="106">
        <f t="shared" si="13"/>
        <v>96</v>
      </c>
      <c r="C196" s="107" t="s">
        <v>150</v>
      </c>
      <c r="D196" s="108" t="s">
        <v>98</v>
      </c>
      <c r="E196" s="108">
        <v>1</v>
      </c>
      <c r="F196" s="108">
        <v>3</v>
      </c>
      <c r="G196" s="109">
        <v>0.55000000000000004</v>
      </c>
      <c r="H196" s="109">
        <v>0.55000000000000004</v>
      </c>
      <c r="I196" s="109">
        <v>2.8</v>
      </c>
      <c r="J196" s="109" t="str">
        <f t="shared" si="14"/>
        <v/>
      </c>
      <c r="K196" s="109">
        <f t="shared" si="15"/>
        <v>2.5410000000000004</v>
      </c>
      <c r="L196" s="110">
        <f t="shared" si="16"/>
        <v>2.5410000000000004</v>
      </c>
      <c r="AC196" s="78"/>
      <c r="AD196" s="78"/>
      <c r="AE196" s="78"/>
    </row>
    <row r="197" spans="2:31" ht="15" customHeight="1" x14ac:dyDescent="0.25">
      <c r="B197" s="106">
        <f t="shared" si="13"/>
        <v>97</v>
      </c>
      <c r="C197" s="107" t="s">
        <v>151</v>
      </c>
      <c r="D197" s="108" t="s">
        <v>98</v>
      </c>
      <c r="E197" s="108">
        <v>1</v>
      </c>
      <c r="F197" s="108">
        <v>1</v>
      </c>
      <c r="G197" s="109">
        <v>2.2000000000000002</v>
      </c>
      <c r="H197" s="109">
        <v>0.25</v>
      </c>
      <c r="I197" s="109">
        <v>2.8</v>
      </c>
      <c r="J197" s="109" t="str">
        <f t="shared" si="14"/>
        <v/>
      </c>
      <c r="K197" s="109">
        <f t="shared" si="15"/>
        <v>1.54</v>
      </c>
      <c r="L197" s="110">
        <f t="shared" si="16"/>
        <v>1.54</v>
      </c>
      <c r="AC197" s="78"/>
      <c r="AD197" s="78"/>
      <c r="AE197" s="78"/>
    </row>
    <row r="198" spans="2:31" ht="15" customHeight="1" x14ac:dyDescent="0.25">
      <c r="B198" s="106">
        <f t="shared" si="13"/>
        <v>98</v>
      </c>
      <c r="C198" s="107" t="s">
        <v>152</v>
      </c>
      <c r="D198" s="108" t="s">
        <v>98</v>
      </c>
      <c r="E198" s="108">
        <v>1</v>
      </c>
      <c r="F198" s="108">
        <v>1</v>
      </c>
      <c r="G198" s="109">
        <v>6.2</v>
      </c>
      <c r="H198" s="109">
        <v>0.25</v>
      </c>
      <c r="I198" s="109">
        <v>2.8</v>
      </c>
      <c r="J198" s="109" t="str">
        <f t="shared" si="14"/>
        <v/>
      </c>
      <c r="K198" s="109">
        <f t="shared" si="15"/>
        <v>4.34</v>
      </c>
      <c r="L198" s="110">
        <f t="shared" si="16"/>
        <v>4.34</v>
      </c>
      <c r="AC198" s="78"/>
      <c r="AD198" s="78"/>
      <c r="AE198" s="78"/>
    </row>
    <row r="199" spans="2:31" ht="15" customHeight="1" x14ac:dyDescent="0.25">
      <c r="B199" s="106">
        <f t="shared" si="13"/>
        <v>99</v>
      </c>
      <c r="C199" s="111" t="s">
        <v>223</v>
      </c>
      <c r="D199" s="108" t="s">
        <v>98</v>
      </c>
      <c r="E199" s="108">
        <v>1</v>
      </c>
      <c r="F199" s="108">
        <v>1</v>
      </c>
      <c r="G199" s="109">
        <f>SUM(L146:L165)+SUM(L181:L198)</f>
        <v>50.854599999999998</v>
      </c>
      <c r="H199" s="109">
        <v>1</v>
      </c>
      <c r="I199" s="109">
        <v>1</v>
      </c>
      <c r="J199" s="109" t="str">
        <f t="shared" si="14"/>
        <v/>
      </c>
      <c r="K199" s="109">
        <f t="shared" si="15"/>
        <v>50.854599999999998</v>
      </c>
      <c r="L199" s="110">
        <f t="shared" si="16"/>
        <v>50.854599999999998</v>
      </c>
      <c r="AC199" s="78"/>
      <c r="AD199" s="78"/>
      <c r="AE199" s="78"/>
    </row>
    <row r="200" spans="2:31" ht="15" customHeight="1" x14ac:dyDescent="0.25">
      <c r="B200" s="106">
        <f t="shared" si="13"/>
        <v>100</v>
      </c>
      <c r="C200" s="107" t="s">
        <v>224</v>
      </c>
      <c r="D200" s="108" t="s">
        <v>98</v>
      </c>
      <c r="E200" s="108">
        <v>1</v>
      </c>
      <c r="F200" s="108">
        <v>1</v>
      </c>
      <c r="G200" s="109">
        <v>24.75</v>
      </c>
      <c r="H200" s="109">
        <v>0.25</v>
      </c>
      <c r="I200" s="109">
        <v>0.3</v>
      </c>
      <c r="J200" s="109" t="str">
        <f t="shared" si="14"/>
        <v/>
      </c>
      <c r="K200" s="109">
        <f t="shared" si="15"/>
        <v>1.85625</v>
      </c>
      <c r="L200" s="110">
        <f t="shared" si="16"/>
        <v>1.85625</v>
      </c>
      <c r="AC200" s="78"/>
      <c r="AD200" s="78"/>
      <c r="AE200" s="78"/>
    </row>
    <row r="201" spans="2:31" ht="15" customHeight="1" x14ac:dyDescent="0.25">
      <c r="B201" s="106">
        <f t="shared" si="13"/>
        <v>101</v>
      </c>
      <c r="C201" s="107" t="s">
        <v>225</v>
      </c>
      <c r="D201" s="108" t="s">
        <v>98</v>
      </c>
      <c r="E201" s="108">
        <v>1</v>
      </c>
      <c r="F201" s="108">
        <v>1</v>
      </c>
      <c r="G201" s="109">
        <v>21.37</v>
      </c>
      <c r="H201" s="109">
        <v>1</v>
      </c>
      <c r="I201" s="109">
        <v>0.1</v>
      </c>
      <c r="J201" s="109" t="str">
        <f t="shared" si="14"/>
        <v/>
      </c>
      <c r="K201" s="109">
        <f t="shared" si="15"/>
        <v>2.137</v>
      </c>
      <c r="L201" s="110">
        <f t="shared" si="16"/>
        <v>2.137</v>
      </c>
      <c r="AC201" s="78"/>
      <c r="AD201" s="78"/>
      <c r="AE201" s="78"/>
    </row>
    <row r="202" spans="2:31" ht="15" customHeight="1" x14ac:dyDescent="0.25">
      <c r="B202" s="106">
        <f t="shared" si="13"/>
        <v>102</v>
      </c>
      <c r="C202" s="107"/>
      <c r="D202" s="108" t="s">
        <v>98</v>
      </c>
      <c r="E202" s="108"/>
      <c r="F202" s="108"/>
      <c r="G202" s="109"/>
      <c r="H202" s="109"/>
      <c r="I202" s="109"/>
      <c r="J202" s="109" t="str">
        <f t="shared" si="14"/>
        <v/>
      </c>
      <c r="K202" s="109" t="str">
        <f t="shared" si="15"/>
        <v/>
      </c>
      <c r="L202" s="110" t="str">
        <f t="shared" si="16"/>
        <v/>
      </c>
      <c r="AC202" s="78"/>
      <c r="AD202" s="78"/>
      <c r="AE202" s="78"/>
    </row>
    <row r="203" spans="2:31" ht="15" customHeight="1" x14ac:dyDescent="0.25">
      <c r="B203" s="106">
        <f t="shared" si="13"/>
        <v>103</v>
      </c>
      <c r="C203" s="107"/>
      <c r="D203" s="108" t="s">
        <v>98</v>
      </c>
      <c r="E203" s="108"/>
      <c r="F203" s="108"/>
      <c r="G203" s="109"/>
      <c r="H203" s="109"/>
      <c r="I203" s="109"/>
      <c r="J203" s="109" t="str">
        <f t="shared" si="14"/>
        <v/>
      </c>
      <c r="K203" s="109" t="str">
        <f t="shared" si="15"/>
        <v/>
      </c>
      <c r="L203" s="110" t="str">
        <f t="shared" si="16"/>
        <v/>
      </c>
      <c r="AC203" s="78"/>
      <c r="AD203" s="78"/>
      <c r="AE203" s="78"/>
    </row>
    <row r="204" spans="2:31" ht="15" customHeight="1" x14ac:dyDescent="0.25">
      <c r="B204" s="106">
        <f t="shared" si="13"/>
        <v>104</v>
      </c>
      <c r="C204" s="107"/>
      <c r="D204" s="108" t="s">
        <v>98</v>
      </c>
      <c r="E204" s="108"/>
      <c r="F204" s="108"/>
      <c r="G204" s="109"/>
      <c r="H204" s="109"/>
      <c r="I204" s="109"/>
      <c r="J204" s="109" t="str">
        <f t="shared" si="14"/>
        <v/>
      </c>
      <c r="K204" s="109" t="str">
        <f t="shared" si="15"/>
        <v/>
      </c>
      <c r="L204" s="110" t="str">
        <f t="shared" si="16"/>
        <v/>
      </c>
      <c r="AC204" s="78"/>
      <c r="AD204" s="78"/>
      <c r="AE204" s="78"/>
    </row>
    <row r="205" spans="2:31" ht="15" customHeight="1" x14ac:dyDescent="0.25">
      <c r="B205" s="106">
        <f t="shared" si="13"/>
        <v>105</v>
      </c>
      <c r="C205" s="107"/>
      <c r="D205" s="108" t="s">
        <v>98</v>
      </c>
      <c r="E205" s="108"/>
      <c r="F205" s="108"/>
      <c r="G205" s="109"/>
      <c r="H205" s="109"/>
      <c r="I205" s="109"/>
      <c r="J205" s="109" t="str">
        <f t="shared" si="14"/>
        <v/>
      </c>
      <c r="K205" s="109" t="str">
        <f t="shared" si="15"/>
        <v/>
      </c>
      <c r="L205" s="110" t="str">
        <f t="shared" si="16"/>
        <v/>
      </c>
      <c r="AC205" s="78"/>
      <c r="AD205" s="78"/>
      <c r="AE205" s="78"/>
    </row>
    <row r="206" spans="2:31" ht="15" customHeight="1" x14ac:dyDescent="0.25">
      <c r="B206" s="106">
        <f t="shared" si="13"/>
        <v>106</v>
      </c>
      <c r="C206" s="107"/>
      <c r="D206" s="108" t="s">
        <v>98</v>
      </c>
      <c r="E206" s="108"/>
      <c r="F206" s="108"/>
      <c r="G206" s="109"/>
      <c r="H206" s="109"/>
      <c r="I206" s="109"/>
      <c r="J206" s="109" t="str">
        <f t="shared" si="14"/>
        <v/>
      </c>
      <c r="K206" s="109" t="str">
        <f t="shared" si="15"/>
        <v/>
      </c>
      <c r="L206" s="110" t="str">
        <f t="shared" si="16"/>
        <v/>
      </c>
      <c r="AC206" s="78"/>
      <c r="AD206" s="78"/>
      <c r="AE206" s="78"/>
    </row>
    <row r="207" spans="2:31" ht="15" customHeight="1" x14ac:dyDescent="0.25">
      <c r="B207" s="106">
        <f t="shared" si="13"/>
        <v>107</v>
      </c>
      <c r="C207" s="107"/>
      <c r="D207" s="108" t="s">
        <v>98</v>
      </c>
      <c r="E207" s="108"/>
      <c r="F207" s="108"/>
      <c r="G207" s="109"/>
      <c r="H207" s="109"/>
      <c r="I207" s="109"/>
      <c r="J207" s="109" t="str">
        <f t="shared" si="14"/>
        <v/>
      </c>
      <c r="K207" s="109" t="str">
        <f t="shared" si="15"/>
        <v/>
      </c>
      <c r="L207" s="110" t="str">
        <f t="shared" si="16"/>
        <v/>
      </c>
      <c r="AC207" s="78"/>
      <c r="AD207" s="78"/>
      <c r="AE207" s="78"/>
    </row>
    <row r="208" spans="2:31" ht="15" customHeight="1" x14ac:dyDescent="0.25">
      <c r="B208" s="106">
        <f t="shared" si="13"/>
        <v>108</v>
      </c>
      <c r="C208" s="107"/>
      <c r="D208" s="108" t="s">
        <v>98</v>
      </c>
      <c r="E208" s="108"/>
      <c r="F208" s="108"/>
      <c r="G208" s="109"/>
      <c r="H208" s="109"/>
      <c r="I208" s="109"/>
      <c r="J208" s="109" t="str">
        <f t="shared" si="14"/>
        <v/>
      </c>
      <c r="K208" s="109" t="str">
        <f t="shared" si="15"/>
        <v/>
      </c>
      <c r="L208" s="110" t="str">
        <f t="shared" si="16"/>
        <v/>
      </c>
      <c r="AC208" s="78"/>
      <c r="AD208" s="78"/>
      <c r="AE208" s="78"/>
    </row>
    <row r="209" spans="2:31" ht="15" customHeight="1" x14ac:dyDescent="0.25">
      <c r="B209" s="106">
        <f t="shared" si="13"/>
        <v>109</v>
      </c>
      <c r="C209" s="107"/>
      <c r="D209" s="108" t="s">
        <v>98</v>
      </c>
      <c r="E209" s="108"/>
      <c r="F209" s="108"/>
      <c r="G209" s="109"/>
      <c r="H209" s="109"/>
      <c r="I209" s="109"/>
      <c r="J209" s="109" t="str">
        <f t="shared" si="14"/>
        <v/>
      </c>
      <c r="K209" s="109" t="str">
        <f t="shared" si="15"/>
        <v/>
      </c>
      <c r="L209" s="110" t="str">
        <f t="shared" si="16"/>
        <v/>
      </c>
      <c r="AC209" s="78"/>
      <c r="AD209" s="78"/>
      <c r="AE209" s="78"/>
    </row>
    <row r="210" spans="2:31" ht="15" customHeight="1" x14ac:dyDescent="0.25">
      <c r="B210" s="106">
        <f t="shared" si="13"/>
        <v>110</v>
      </c>
      <c r="C210" s="107"/>
      <c r="D210" s="108" t="s">
        <v>98</v>
      </c>
      <c r="E210" s="108"/>
      <c r="F210" s="108"/>
      <c r="G210" s="109"/>
      <c r="H210" s="109"/>
      <c r="I210" s="109"/>
      <c r="J210" s="109" t="str">
        <f t="shared" si="14"/>
        <v/>
      </c>
      <c r="K210" s="109" t="str">
        <f t="shared" si="15"/>
        <v/>
      </c>
      <c r="L210" s="110" t="str">
        <f t="shared" si="16"/>
        <v/>
      </c>
      <c r="AC210" s="78"/>
      <c r="AD210" s="78"/>
      <c r="AE210" s="78"/>
    </row>
    <row r="211" spans="2:31" ht="15" customHeight="1" x14ac:dyDescent="0.25">
      <c r="B211" s="106">
        <f t="shared" si="13"/>
        <v>111</v>
      </c>
      <c r="C211" s="107"/>
      <c r="D211" s="108" t="s">
        <v>98</v>
      </c>
      <c r="E211" s="108"/>
      <c r="F211" s="108"/>
      <c r="G211" s="109"/>
      <c r="H211" s="109"/>
      <c r="I211" s="109"/>
      <c r="J211" s="109" t="str">
        <f t="shared" si="14"/>
        <v/>
      </c>
      <c r="K211" s="109" t="str">
        <f t="shared" si="15"/>
        <v/>
      </c>
      <c r="L211" s="110" t="str">
        <f t="shared" si="16"/>
        <v/>
      </c>
      <c r="AC211" s="78"/>
      <c r="AD211" s="78"/>
      <c r="AE211" s="78"/>
    </row>
    <row r="212" spans="2:31" ht="15" customHeight="1" x14ac:dyDescent="0.25">
      <c r="B212" s="106">
        <f t="shared" si="13"/>
        <v>112</v>
      </c>
      <c r="C212" s="107"/>
      <c r="D212" s="108" t="s">
        <v>98</v>
      </c>
      <c r="E212" s="108"/>
      <c r="F212" s="108"/>
      <c r="G212" s="109"/>
      <c r="H212" s="109"/>
      <c r="I212" s="109"/>
      <c r="J212" s="109" t="str">
        <f t="shared" si="14"/>
        <v/>
      </c>
      <c r="K212" s="109" t="str">
        <f t="shared" si="15"/>
        <v/>
      </c>
      <c r="L212" s="110" t="str">
        <f t="shared" si="16"/>
        <v/>
      </c>
      <c r="AC212" s="78"/>
      <c r="AD212" s="78"/>
      <c r="AE212" s="78"/>
    </row>
    <row r="213" spans="2:31" ht="15" customHeight="1" x14ac:dyDescent="0.25">
      <c r="B213" s="106">
        <f t="shared" si="13"/>
        <v>113</v>
      </c>
      <c r="C213" s="107"/>
      <c r="D213" s="108" t="s">
        <v>98</v>
      </c>
      <c r="E213" s="108"/>
      <c r="F213" s="108"/>
      <c r="G213" s="109"/>
      <c r="H213" s="109"/>
      <c r="I213" s="109"/>
      <c r="J213" s="109" t="str">
        <f t="shared" si="14"/>
        <v/>
      </c>
      <c r="K213" s="109" t="str">
        <f t="shared" si="15"/>
        <v/>
      </c>
      <c r="L213" s="110" t="str">
        <f t="shared" si="16"/>
        <v/>
      </c>
      <c r="AC213" s="78"/>
      <c r="AD213" s="78"/>
      <c r="AE213" s="78"/>
    </row>
    <row r="214" spans="2:31" ht="15" customHeight="1" x14ac:dyDescent="0.25">
      <c r="B214" s="106">
        <f t="shared" si="13"/>
        <v>114</v>
      </c>
      <c r="C214" s="107"/>
      <c r="D214" s="108" t="s">
        <v>98</v>
      </c>
      <c r="E214" s="108"/>
      <c r="F214" s="108"/>
      <c r="G214" s="109"/>
      <c r="H214" s="109"/>
      <c r="I214" s="109"/>
      <c r="J214" s="109" t="str">
        <f t="shared" si="14"/>
        <v/>
      </c>
      <c r="K214" s="109" t="str">
        <f t="shared" si="15"/>
        <v/>
      </c>
      <c r="L214" s="110" t="str">
        <f t="shared" si="16"/>
        <v/>
      </c>
      <c r="AC214" s="78"/>
      <c r="AD214" s="78"/>
      <c r="AE214" s="78"/>
    </row>
    <row r="215" spans="2:31" ht="15" customHeight="1" x14ac:dyDescent="0.25">
      <c r="B215" s="106">
        <f t="shared" si="13"/>
        <v>115</v>
      </c>
      <c r="C215" s="107"/>
      <c r="D215" s="108" t="s">
        <v>98</v>
      </c>
      <c r="E215" s="108"/>
      <c r="F215" s="108"/>
      <c r="G215" s="109"/>
      <c r="H215" s="109"/>
      <c r="I215" s="109"/>
      <c r="J215" s="109" t="str">
        <f t="shared" si="14"/>
        <v/>
      </c>
      <c r="K215" s="109" t="str">
        <f t="shared" si="15"/>
        <v/>
      </c>
      <c r="L215" s="110" t="str">
        <f t="shared" si="16"/>
        <v/>
      </c>
      <c r="AC215" s="78"/>
      <c r="AD215" s="78"/>
      <c r="AE215" s="78"/>
    </row>
    <row r="216" spans="2:31" ht="15" customHeight="1" x14ac:dyDescent="0.25">
      <c r="B216" s="106">
        <f t="shared" si="13"/>
        <v>116</v>
      </c>
      <c r="C216" s="107"/>
      <c r="D216" s="108" t="s">
        <v>98</v>
      </c>
      <c r="E216" s="108"/>
      <c r="F216" s="108"/>
      <c r="G216" s="109"/>
      <c r="H216" s="109"/>
      <c r="I216" s="109"/>
      <c r="J216" s="109" t="str">
        <f t="shared" si="14"/>
        <v/>
      </c>
      <c r="K216" s="109" t="str">
        <f t="shared" si="15"/>
        <v/>
      </c>
      <c r="L216" s="110" t="str">
        <f t="shared" si="16"/>
        <v/>
      </c>
      <c r="AC216" s="78"/>
      <c r="AD216" s="78"/>
      <c r="AE216" s="78"/>
    </row>
    <row r="217" spans="2:31" ht="15" customHeight="1" x14ac:dyDescent="0.25">
      <c r="B217" s="106">
        <f t="shared" si="13"/>
        <v>117</v>
      </c>
      <c r="C217" s="199"/>
      <c r="D217" s="108" t="s">
        <v>98</v>
      </c>
      <c r="E217" s="108"/>
      <c r="F217" s="108"/>
      <c r="G217" s="109"/>
      <c r="H217" s="109"/>
      <c r="I217" s="109"/>
      <c r="J217" s="109" t="str">
        <f t="shared" si="14"/>
        <v/>
      </c>
      <c r="K217" s="109" t="str">
        <f t="shared" si="15"/>
        <v/>
      </c>
      <c r="L217" s="110" t="str">
        <f t="shared" si="16"/>
        <v/>
      </c>
      <c r="AC217" s="78"/>
      <c r="AD217" s="78"/>
      <c r="AE217" s="78"/>
    </row>
    <row r="218" spans="2:31" ht="15" customHeight="1" x14ac:dyDescent="0.25">
      <c r="B218" s="106">
        <f t="shared" si="13"/>
        <v>118</v>
      </c>
      <c r="C218" s="107"/>
      <c r="D218" s="108" t="s">
        <v>98</v>
      </c>
      <c r="E218" s="108"/>
      <c r="F218" s="108"/>
      <c r="G218" s="109"/>
      <c r="H218" s="109"/>
      <c r="I218" s="109"/>
      <c r="J218" s="109" t="str">
        <f t="shared" si="14"/>
        <v/>
      </c>
      <c r="K218" s="109" t="str">
        <f t="shared" si="15"/>
        <v/>
      </c>
      <c r="L218" s="110" t="str">
        <f t="shared" si="16"/>
        <v/>
      </c>
      <c r="AC218" s="78"/>
      <c r="AD218" s="78"/>
      <c r="AE218" s="78"/>
    </row>
    <row r="219" spans="2:31" ht="15" customHeight="1" x14ac:dyDescent="0.25">
      <c r="B219" s="106">
        <f t="shared" si="13"/>
        <v>119</v>
      </c>
      <c r="C219" s="107"/>
      <c r="D219" s="108" t="s">
        <v>98</v>
      </c>
      <c r="E219" s="108"/>
      <c r="F219" s="108"/>
      <c r="G219" s="109"/>
      <c r="H219" s="109"/>
      <c r="I219" s="109"/>
      <c r="J219" s="109" t="str">
        <f t="shared" si="14"/>
        <v/>
      </c>
      <c r="K219" s="109" t="str">
        <f t="shared" si="15"/>
        <v/>
      </c>
      <c r="L219" s="110" t="str">
        <f t="shared" si="16"/>
        <v/>
      </c>
      <c r="AC219" s="78"/>
      <c r="AD219" s="78"/>
      <c r="AE219" s="78"/>
    </row>
    <row r="220" spans="2:31" ht="15" customHeight="1" thickBot="1" x14ac:dyDescent="0.3">
      <c r="B220" s="113">
        <f t="shared" si="13"/>
        <v>120</v>
      </c>
      <c r="C220" s="114" t="s">
        <v>213</v>
      </c>
      <c r="D220" s="115" t="s">
        <v>98</v>
      </c>
      <c r="E220" s="115"/>
      <c r="F220" s="115"/>
      <c r="G220" s="116"/>
      <c r="H220" s="116"/>
      <c r="I220" s="116"/>
      <c r="J220" s="116" t="str">
        <f t="shared" si="14"/>
        <v/>
      </c>
      <c r="K220" s="116" t="str">
        <f t="shared" si="15"/>
        <v/>
      </c>
      <c r="L220" s="117" t="str">
        <f t="shared" si="16"/>
        <v/>
      </c>
      <c r="AC220" s="78"/>
      <c r="AD220" s="78"/>
      <c r="AE220" s="78"/>
    </row>
    <row r="221" spans="2:31" s="1" customFormat="1" ht="6" customHeight="1" thickTop="1" thickBot="1" x14ac:dyDescent="0.3"/>
    <row r="222" spans="2:31" ht="18" customHeight="1" thickBot="1" x14ac:dyDescent="0.3">
      <c r="B222" s="118"/>
      <c r="C222" s="119" t="s">
        <v>91</v>
      </c>
      <c r="D222" s="120"/>
      <c r="E222" s="120"/>
      <c r="F222" s="120"/>
      <c r="G222" s="120"/>
      <c r="H222" s="120"/>
      <c r="I222" s="121"/>
      <c r="J222" s="122">
        <f>SUM(J181:J220)</f>
        <v>0</v>
      </c>
      <c r="K222" s="122">
        <f>SUM(K181:K220)</f>
        <v>74.479150000000004</v>
      </c>
      <c r="L222" s="123">
        <f>+K222+J222</f>
        <v>74.479150000000004</v>
      </c>
    </row>
    <row r="223" spans="2:31" ht="18" customHeight="1" thickBot="1" x14ac:dyDescent="0.3">
      <c r="B223" s="118"/>
      <c r="C223" s="119" t="s">
        <v>2</v>
      </c>
      <c r="D223" s="120"/>
      <c r="E223" s="120"/>
      <c r="F223" s="120"/>
      <c r="G223" s="120"/>
      <c r="H223" s="120"/>
      <c r="I223" s="120"/>
      <c r="J223" s="124"/>
      <c r="K223" s="125"/>
      <c r="L223" s="126">
        <f>+L222+L180</f>
        <v>469.62525000000005</v>
      </c>
    </row>
  </sheetData>
  <mergeCells count="4">
    <mergeCell ref="B2:L2"/>
    <mergeCell ref="B58:L58"/>
    <mergeCell ref="B114:L114"/>
    <mergeCell ref="B169:L169"/>
  </mergeCells>
  <phoneticPr fontId="0" type="noConversion"/>
  <pageMargins left="0.55118110236220474" right="0.15748031496062992" top="0.23622047244094491" bottom="0.86614173228346458" header="0.15748031496062992" footer="0.59055118110236227"/>
  <pageSetup paperSize="9" scale="90" fitToHeight="4" orientation="portrait" horizontalDpi="300" verticalDpi="300" r:id="rId1"/>
  <headerFooter alignWithMargins="0">
    <oddFooter>&amp;LYÜKLENİCİ&amp;CHAKEDİŞ-PLANLAMA&amp;RPROJE MÜD.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6">
    <tabColor theme="8" tint="0.39997558519241921"/>
  </sheetPr>
  <dimension ref="B1:AE112"/>
  <sheetViews>
    <sheetView showGridLines="0" showZeros="0" topLeftCell="C49" zoomScaleNormal="100" zoomScaleSheetLayoutView="115" workbookViewId="0">
      <selection activeCell="E5" sqref="E5"/>
    </sheetView>
  </sheetViews>
  <sheetFormatPr defaultRowHeight="12" x14ac:dyDescent="0.25"/>
  <cols>
    <col min="1" max="1" width="3.5" style="54" customWidth="1"/>
    <col min="2" max="2" width="6.625" style="54" customWidth="1"/>
    <col min="3" max="3" width="28.625" style="54" customWidth="1"/>
    <col min="4" max="5" width="4.625" style="54" customWidth="1"/>
    <col min="6" max="9" width="5.625" style="54" customWidth="1"/>
    <col min="10" max="10" width="7.25" style="54" customWidth="1"/>
    <col min="11" max="11" width="8.625" style="54" customWidth="1"/>
    <col min="12" max="12" width="8.875" style="54" customWidth="1"/>
    <col min="13" max="16384" width="9" style="54"/>
  </cols>
  <sheetData>
    <row r="1" spans="2:31" ht="9" customHeight="1" thickBot="1" x14ac:dyDescent="0.3"/>
    <row r="2" spans="2:31" ht="25.5" customHeight="1" x14ac:dyDescent="0.25">
      <c r="B2" s="518" t="s">
        <v>51</v>
      </c>
      <c r="C2" s="519"/>
      <c r="D2" s="519"/>
      <c r="E2" s="519"/>
      <c r="F2" s="519"/>
      <c r="G2" s="519"/>
      <c r="H2" s="519"/>
      <c r="I2" s="519"/>
      <c r="J2" s="519"/>
      <c r="K2" s="519"/>
      <c r="L2" s="520"/>
    </row>
    <row r="3" spans="2:31" ht="15" customHeight="1" x14ac:dyDescent="0.25">
      <c r="B3" s="55"/>
      <c r="C3" s="56"/>
      <c r="D3" s="56"/>
      <c r="E3" s="56"/>
      <c r="F3" s="56"/>
      <c r="G3" s="56"/>
      <c r="H3" s="56"/>
      <c r="I3" s="56"/>
      <c r="J3" s="56"/>
      <c r="K3" s="57" t="s">
        <v>92</v>
      </c>
      <c r="L3" s="58">
        <v>1</v>
      </c>
    </row>
    <row r="4" spans="2:31" ht="25.5" customHeight="1" x14ac:dyDescent="0.25">
      <c r="B4" s="59" t="s">
        <v>47</v>
      </c>
      <c r="C4" s="60"/>
      <c r="D4" s="60" t="s">
        <v>52</v>
      </c>
      <c r="E4" s="60" t="str">
        <f>Kapak!F20</f>
        <v>TD-TK-07.004</v>
      </c>
      <c r="F4" s="20"/>
      <c r="G4" s="61"/>
      <c r="H4" s="61"/>
      <c r="I4" s="61"/>
      <c r="J4" s="61"/>
      <c r="K4" s="57"/>
      <c r="L4" s="62"/>
    </row>
    <row r="5" spans="2:31" ht="15" x14ac:dyDescent="0.25">
      <c r="B5" s="59" t="s">
        <v>896</v>
      </c>
      <c r="C5" s="60"/>
      <c r="D5" s="60" t="s">
        <v>52</v>
      </c>
      <c r="E5" s="60" t="s">
        <v>902</v>
      </c>
      <c r="F5" s="20"/>
      <c r="G5" s="63"/>
      <c r="H5" s="64"/>
      <c r="I5" s="63"/>
      <c r="J5" s="65"/>
      <c r="K5" s="57"/>
      <c r="L5" s="66"/>
    </row>
    <row r="6" spans="2:31" ht="15" x14ac:dyDescent="0.25">
      <c r="B6" s="59" t="s">
        <v>69</v>
      </c>
      <c r="C6" s="67"/>
      <c r="D6" s="68" t="s">
        <v>52</v>
      </c>
      <c r="E6" s="67" t="str">
        <f>Beton!E6</f>
        <v>İŞ MERKEZİ KABA İŞLER KEŞİF</v>
      </c>
      <c r="F6" s="20"/>
      <c r="G6" s="63"/>
      <c r="H6" s="63"/>
      <c r="I6" s="63"/>
      <c r="J6" s="65"/>
      <c r="K6" s="57"/>
      <c r="L6" s="66"/>
    </row>
    <row r="7" spans="2:31" ht="15" x14ac:dyDescent="0.25">
      <c r="B7" s="59" t="s">
        <v>53</v>
      </c>
      <c r="C7" s="60"/>
      <c r="D7" s="60" t="s">
        <v>52</v>
      </c>
      <c r="E7" s="60" t="s">
        <v>240</v>
      </c>
      <c r="F7" s="20"/>
      <c r="G7" s="63"/>
      <c r="H7" s="63"/>
      <c r="I7" s="63"/>
      <c r="J7" s="65"/>
      <c r="K7" s="57"/>
      <c r="L7" s="66"/>
    </row>
    <row r="8" spans="2:31" ht="15" customHeight="1" thickBot="1" x14ac:dyDescent="0.3">
      <c r="B8" s="69" t="s">
        <v>54</v>
      </c>
      <c r="C8" s="70"/>
      <c r="D8" s="70" t="s">
        <v>52</v>
      </c>
      <c r="E8" s="70" t="s">
        <v>102</v>
      </c>
      <c r="F8" s="71"/>
      <c r="G8" s="71"/>
      <c r="H8" s="71"/>
      <c r="I8" s="71"/>
      <c r="J8" s="71"/>
      <c r="K8" s="70" t="s">
        <v>55</v>
      </c>
      <c r="L8" s="72"/>
    </row>
    <row r="9" spans="2:31" ht="4.5" customHeight="1" thickBot="1" x14ac:dyDescent="0.3">
      <c r="B9" s="73"/>
      <c r="C9" s="74"/>
      <c r="D9" s="75"/>
      <c r="E9" s="75"/>
      <c r="F9" s="76"/>
      <c r="G9" s="77"/>
      <c r="K9" s="78"/>
    </row>
    <row r="10" spans="2:31" ht="18" customHeight="1" thickTop="1" x14ac:dyDescent="0.25">
      <c r="B10" s="79" t="s">
        <v>1</v>
      </c>
      <c r="C10" s="80" t="s">
        <v>1</v>
      </c>
      <c r="D10" s="80"/>
      <c r="E10" s="80"/>
      <c r="F10" s="81"/>
      <c r="G10" s="82" t="s">
        <v>56</v>
      </c>
      <c r="H10" s="82"/>
      <c r="I10" s="83"/>
      <c r="J10" s="80"/>
      <c r="K10" s="84"/>
      <c r="L10" s="85" t="s">
        <v>2</v>
      </c>
    </row>
    <row r="11" spans="2:31" ht="38.25" customHeight="1" thickBot="1" x14ac:dyDescent="0.3">
      <c r="B11" s="86" t="s">
        <v>57</v>
      </c>
      <c r="C11" s="87" t="s">
        <v>82</v>
      </c>
      <c r="D11" s="88" t="s">
        <v>74</v>
      </c>
      <c r="E11" s="89" t="s">
        <v>68</v>
      </c>
      <c r="F11" s="90" t="s">
        <v>58</v>
      </c>
      <c r="G11" s="91" t="s">
        <v>60</v>
      </c>
      <c r="H11" s="91" t="s">
        <v>59</v>
      </c>
      <c r="I11" s="90" t="s">
        <v>61</v>
      </c>
      <c r="J11" s="92" t="s">
        <v>62</v>
      </c>
      <c r="K11" s="87" t="s">
        <v>63</v>
      </c>
      <c r="L11" s="93" t="s">
        <v>64</v>
      </c>
    </row>
    <row r="12" spans="2:31" s="1" customFormat="1" ht="4.5" customHeight="1" thickTop="1" thickBot="1" x14ac:dyDescent="0.3"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</row>
    <row r="13" spans="2:31" ht="18" customHeight="1" thickBot="1" x14ac:dyDescent="0.3">
      <c r="B13" s="95"/>
      <c r="C13" s="96" t="s">
        <v>65</v>
      </c>
      <c r="D13" s="97"/>
      <c r="E13" s="97"/>
      <c r="F13" s="98"/>
      <c r="G13" s="99"/>
      <c r="H13" s="99"/>
      <c r="I13" s="99"/>
      <c r="J13" s="97"/>
      <c r="K13" s="97"/>
      <c r="L13" s="100"/>
    </row>
    <row r="14" spans="2:31" ht="15" customHeight="1" thickTop="1" x14ac:dyDescent="0.25">
      <c r="B14" s="101">
        <f t="shared" ref="B14:B19" si="0">+B13+1</f>
        <v>1</v>
      </c>
      <c r="C14" s="197" t="s">
        <v>238</v>
      </c>
      <c r="D14" s="103" t="s">
        <v>93</v>
      </c>
      <c r="E14" s="103">
        <v>1</v>
      </c>
      <c r="F14" s="103">
        <v>1</v>
      </c>
      <c r="G14" s="104">
        <v>59.58</v>
      </c>
      <c r="H14" s="104">
        <v>1</v>
      </c>
      <c r="I14" s="104">
        <v>0.65</v>
      </c>
      <c r="J14" s="104" t="str">
        <f>IF($E14&lt;0,$E14*$F14*$G14*$H14*$I14,IF($E14&gt;0,"",""))</f>
        <v/>
      </c>
      <c r="K14" s="104">
        <f>IF($E14&gt;0,$E14*$F14*$G14*$H14*$I14,IF($F14&lt;0,"",""))</f>
        <v>38.726999999999997</v>
      </c>
      <c r="L14" s="105">
        <f>+K14</f>
        <v>38.726999999999997</v>
      </c>
      <c r="AC14" s="78"/>
      <c r="AD14" s="78"/>
      <c r="AE14" s="78"/>
    </row>
    <row r="15" spans="2:31" ht="15" customHeight="1" x14ac:dyDescent="0.25">
      <c r="B15" s="106">
        <f t="shared" si="0"/>
        <v>2</v>
      </c>
      <c r="C15" s="107" t="s">
        <v>239</v>
      </c>
      <c r="D15" s="108" t="s">
        <v>93</v>
      </c>
      <c r="E15" s="108">
        <v>1</v>
      </c>
      <c r="F15" s="108">
        <v>1</v>
      </c>
      <c r="G15" s="109">
        <v>5.5</v>
      </c>
      <c r="H15" s="109">
        <v>1</v>
      </c>
      <c r="I15" s="109">
        <v>1.5</v>
      </c>
      <c r="J15" s="109" t="str">
        <f>IF($E15&lt;0,$E15*$F15*$G15*$H15*$I15,IF($E15&gt;0,"",""))</f>
        <v/>
      </c>
      <c r="K15" s="109">
        <f>IF($E15&gt;0,$E15*$F15*$G15*$H15*$I15,IF($F15&lt;0,"",""))</f>
        <v>8.25</v>
      </c>
      <c r="L15" s="110">
        <f>+K15</f>
        <v>8.25</v>
      </c>
      <c r="AC15" s="78"/>
      <c r="AD15" s="78"/>
      <c r="AE15" s="78"/>
    </row>
    <row r="16" spans="2:31" ht="15" customHeight="1" x14ac:dyDescent="0.25">
      <c r="B16" s="106">
        <f t="shared" si="0"/>
        <v>3</v>
      </c>
      <c r="C16" s="111" t="s">
        <v>897</v>
      </c>
      <c r="D16" s="108" t="s">
        <v>93</v>
      </c>
      <c r="E16" s="108">
        <v>1</v>
      </c>
      <c r="F16" s="108">
        <v>1</v>
      </c>
      <c r="G16" s="109">
        <v>59.53</v>
      </c>
      <c r="H16" s="109">
        <v>1</v>
      </c>
      <c r="I16" s="109">
        <v>3.2</v>
      </c>
      <c r="J16" s="109" t="str">
        <f>IF($E16&lt;0,$E16*$F16*$G16*$H16*$I16,IF($E16&gt;0,"",""))</f>
        <v/>
      </c>
      <c r="K16" s="109">
        <f>IF($E16&gt;0,$E16*$F16*$G16*$H16*$I16,IF($F16&lt;0,"",""))</f>
        <v>190.49600000000001</v>
      </c>
      <c r="L16" s="110">
        <f>+K16</f>
        <v>190.49600000000001</v>
      </c>
      <c r="AC16" s="78"/>
      <c r="AD16" s="78"/>
      <c r="AE16" s="78"/>
    </row>
    <row r="17" spans="2:31" ht="15" customHeight="1" x14ac:dyDescent="0.25">
      <c r="B17" s="106">
        <f t="shared" si="0"/>
        <v>4</v>
      </c>
      <c r="C17" s="107" t="s">
        <v>241</v>
      </c>
      <c r="D17" s="108" t="s">
        <v>93</v>
      </c>
      <c r="E17" s="108">
        <v>1</v>
      </c>
      <c r="F17" s="108">
        <v>1</v>
      </c>
      <c r="G17" s="109">
        <v>57.32</v>
      </c>
      <c r="H17" s="109">
        <v>1</v>
      </c>
      <c r="I17" s="109">
        <v>2.83</v>
      </c>
      <c r="J17" s="109" t="str">
        <f t="shared" ref="J17:J53" si="1">IF($E17&lt;0,$E17*$F17*$G17*$H17*$I17,IF($E17&gt;0,"",""))</f>
        <v/>
      </c>
      <c r="K17" s="109">
        <f t="shared" ref="K17:K53" si="2">IF($E17&gt;0,$E17*$F17*$G17*$H17*$I17,IF($F17&lt;0,"",""))</f>
        <v>162.21559999999999</v>
      </c>
      <c r="L17" s="110">
        <f t="shared" ref="L17:L53" si="3">+K17</f>
        <v>162.21559999999999</v>
      </c>
      <c r="AC17" s="78"/>
      <c r="AD17" s="78"/>
      <c r="AE17" s="78"/>
    </row>
    <row r="18" spans="2:31" ht="15" customHeight="1" x14ac:dyDescent="0.25">
      <c r="B18" s="106">
        <f t="shared" si="0"/>
        <v>5</v>
      </c>
      <c r="C18" s="107"/>
      <c r="D18" s="108" t="s">
        <v>93</v>
      </c>
      <c r="E18" s="108">
        <v>1</v>
      </c>
      <c r="F18" s="108">
        <v>4</v>
      </c>
      <c r="G18" s="109">
        <v>0.86</v>
      </c>
      <c r="H18" s="109">
        <v>1</v>
      </c>
      <c r="I18" s="109">
        <v>3.2</v>
      </c>
      <c r="J18" s="109" t="str">
        <f t="shared" si="1"/>
        <v/>
      </c>
      <c r="K18" s="109">
        <f t="shared" si="2"/>
        <v>11.008000000000001</v>
      </c>
      <c r="L18" s="110">
        <f t="shared" si="3"/>
        <v>11.008000000000001</v>
      </c>
      <c r="AC18" s="78"/>
      <c r="AD18" s="78"/>
      <c r="AE18" s="78"/>
    </row>
    <row r="19" spans="2:31" ht="15" customHeight="1" x14ac:dyDescent="0.25">
      <c r="B19" s="106">
        <f t="shared" si="0"/>
        <v>6</v>
      </c>
      <c r="C19" s="107" t="s">
        <v>242</v>
      </c>
      <c r="D19" s="108" t="s">
        <v>93</v>
      </c>
      <c r="E19" s="108">
        <v>2</v>
      </c>
      <c r="F19" s="108">
        <v>2</v>
      </c>
      <c r="G19" s="109">
        <v>0.9</v>
      </c>
      <c r="H19" s="109">
        <v>1</v>
      </c>
      <c r="I19" s="109">
        <v>2.83</v>
      </c>
      <c r="J19" s="109" t="str">
        <f t="shared" si="1"/>
        <v/>
      </c>
      <c r="K19" s="109">
        <f t="shared" si="2"/>
        <v>10.188000000000001</v>
      </c>
      <c r="L19" s="110">
        <f t="shared" si="3"/>
        <v>10.188000000000001</v>
      </c>
      <c r="AC19" s="78"/>
      <c r="AD19" s="78"/>
      <c r="AE19" s="78"/>
    </row>
    <row r="20" spans="2:31" ht="15" customHeight="1" x14ac:dyDescent="0.25">
      <c r="B20" s="106">
        <f t="shared" ref="B20:B53" si="4">+B19+1</f>
        <v>7</v>
      </c>
      <c r="C20" s="107"/>
      <c r="D20" s="108" t="s">
        <v>93</v>
      </c>
      <c r="E20" s="108">
        <v>3</v>
      </c>
      <c r="F20" s="108">
        <v>2</v>
      </c>
      <c r="G20" s="109">
        <v>1.1000000000000001</v>
      </c>
      <c r="H20" s="109">
        <v>1</v>
      </c>
      <c r="I20" s="109">
        <v>2.83</v>
      </c>
      <c r="J20" s="109" t="str">
        <f t="shared" si="1"/>
        <v/>
      </c>
      <c r="K20" s="109">
        <f t="shared" si="2"/>
        <v>18.678000000000001</v>
      </c>
      <c r="L20" s="110">
        <f t="shared" si="3"/>
        <v>18.678000000000001</v>
      </c>
      <c r="AC20" s="78"/>
      <c r="AD20" s="78"/>
      <c r="AE20" s="78"/>
    </row>
    <row r="21" spans="2:31" ht="15" customHeight="1" x14ac:dyDescent="0.25">
      <c r="B21" s="106">
        <f t="shared" si="4"/>
        <v>8</v>
      </c>
      <c r="C21" s="107"/>
      <c r="D21" s="108" t="s">
        <v>93</v>
      </c>
      <c r="E21" s="108">
        <v>1</v>
      </c>
      <c r="F21" s="108">
        <v>2</v>
      </c>
      <c r="G21" s="109">
        <v>2</v>
      </c>
      <c r="H21" s="109">
        <v>1</v>
      </c>
      <c r="I21" s="109">
        <v>2.83</v>
      </c>
      <c r="J21" s="109" t="str">
        <f t="shared" si="1"/>
        <v/>
      </c>
      <c r="K21" s="109">
        <f t="shared" si="2"/>
        <v>11.32</v>
      </c>
      <c r="L21" s="110">
        <f t="shared" si="3"/>
        <v>11.32</v>
      </c>
      <c r="AC21" s="78"/>
      <c r="AD21" s="78"/>
      <c r="AE21" s="78"/>
    </row>
    <row r="22" spans="2:31" ht="15" customHeight="1" x14ac:dyDescent="0.25">
      <c r="B22" s="106">
        <f t="shared" si="4"/>
        <v>9</v>
      </c>
      <c r="C22" s="107"/>
      <c r="D22" s="108" t="s">
        <v>93</v>
      </c>
      <c r="E22" s="108">
        <v>1</v>
      </c>
      <c r="F22" s="108">
        <v>2</v>
      </c>
      <c r="G22" s="109">
        <v>3.05</v>
      </c>
      <c r="H22" s="109">
        <v>1</v>
      </c>
      <c r="I22" s="109">
        <v>2.83</v>
      </c>
      <c r="J22" s="109" t="str">
        <f t="shared" si="1"/>
        <v/>
      </c>
      <c r="K22" s="109">
        <f t="shared" si="2"/>
        <v>17.262999999999998</v>
      </c>
      <c r="L22" s="110">
        <f t="shared" si="3"/>
        <v>17.262999999999998</v>
      </c>
      <c r="AC22" s="78"/>
      <c r="AD22" s="78"/>
      <c r="AE22" s="78"/>
    </row>
    <row r="23" spans="2:31" ht="15" customHeight="1" x14ac:dyDescent="0.25">
      <c r="B23" s="106">
        <f t="shared" si="4"/>
        <v>10</v>
      </c>
      <c r="C23" s="107"/>
      <c r="D23" s="108" t="s">
        <v>93</v>
      </c>
      <c r="E23" s="108">
        <v>1</v>
      </c>
      <c r="F23" s="108">
        <v>1</v>
      </c>
      <c r="G23" s="109">
        <v>11.8</v>
      </c>
      <c r="H23" s="109">
        <v>1</v>
      </c>
      <c r="I23" s="109">
        <v>2.83</v>
      </c>
      <c r="J23" s="109" t="str">
        <f t="shared" si="1"/>
        <v/>
      </c>
      <c r="K23" s="109">
        <f t="shared" si="2"/>
        <v>33.394000000000005</v>
      </c>
      <c r="L23" s="110">
        <f t="shared" si="3"/>
        <v>33.394000000000005</v>
      </c>
      <c r="AC23" s="78"/>
      <c r="AD23" s="78"/>
      <c r="AE23" s="78"/>
    </row>
    <row r="24" spans="2:31" ht="15" customHeight="1" x14ac:dyDescent="0.25">
      <c r="B24" s="106">
        <f t="shared" si="4"/>
        <v>11</v>
      </c>
      <c r="C24" s="107"/>
      <c r="D24" s="108" t="s">
        <v>93</v>
      </c>
      <c r="E24" s="108">
        <v>1</v>
      </c>
      <c r="F24" s="108">
        <v>2</v>
      </c>
      <c r="G24" s="109">
        <v>2.4500000000000002</v>
      </c>
      <c r="H24" s="109">
        <v>1</v>
      </c>
      <c r="I24" s="109">
        <v>2.83</v>
      </c>
      <c r="J24" s="109" t="str">
        <f t="shared" si="1"/>
        <v/>
      </c>
      <c r="K24" s="109">
        <f t="shared" si="2"/>
        <v>13.867000000000001</v>
      </c>
      <c r="L24" s="110">
        <f t="shared" si="3"/>
        <v>13.867000000000001</v>
      </c>
      <c r="AC24" s="78"/>
      <c r="AD24" s="78"/>
      <c r="AE24" s="78"/>
    </row>
    <row r="25" spans="2:31" ht="15" customHeight="1" x14ac:dyDescent="0.25">
      <c r="B25" s="106">
        <f t="shared" si="4"/>
        <v>12</v>
      </c>
      <c r="C25" s="107" t="s">
        <v>205</v>
      </c>
      <c r="D25" s="108" t="s">
        <v>93</v>
      </c>
      <c r="E25" s="108">
        <v>1</v>
      </c>
      <c r="F25" s="108">
        <v>1</v>
      </c>
      <c r="G25" s="109">
        <v>135.84</v>
      </c>
      <c r="H25" s="109">
        <v>1</v>
      </c>
      <c r="I25" s="109">
        <v>1</v>
      </c>
      <c r="J25" s="109" t="str">
        <f t="shared" si="1"/>
        <v/>
      </c>
      <c r="K25" s="109">
        <f t="shared" si="2"/>
        <v>135.84</v>
      </c>
      <c r="L25" s="110">
        <f t="shared" si="3"/>
        <v>135.84</v>
      </c>
      <c r="AC25" s="78"/>
      <c r="AD25" s="78"/>
      <c r="AE25" s="78"/>
    </row>
    <row r="26" spans="2:31" ht="15" customHeight="1" x14ac:dyDescent="0.25">
      <c r="B26" s="106">
        <f t="shared" si="4"/>
        <v>13</v>
      </c>
      <c r="C26" s="107" t="s">
        <v>243</v>
      </c>
      <c r="D26" s="108" t="s">
        <v>93</v>
      </c>
      <c r="E26" s="108">
        <v>1</v>
      </c>
      <c r="F26" s="108">
        <v>1</v>
      </c>
      <c r="G26" s="109">
        <v>21.9</v>
      </c>
      <c r="H26" s="109">
        <v>1</v>
      </c>
      <c r="I26" s="109">
        <v>0.37</v>
      </c>
      <c r="J26" s="109" t="str">
        <f t="shared" si="1"/>
        <v/>
      </c>
      <c r="K26" s="109">
        <f t="shared" si="2"/>
        <v>8.1029999999999998</v>
      </c>
      <c r="L26" s="110">
        <f t="shared" si="3"/>
        <v>8.1029999999999998</v>
      </c>
      <c r="AC26" s="78"/>
      <c r="AD26" s="78"/>
      <c r="AE26" s="78"/>
    </row>
    <row r="27" spans="2:31" ht="15" customHeight="1" x14ac:dyDescent="0.25">
      <c r="B27" s="106">
        <f t="shared" si="4"/>
        <v>14</v>
      </c>
      <c r="C27" s="111" t="s">
        <v>244</v>
      </c>
      <c r="D27" s="108" t="s">
        <v>93</v>
      </c>
      <c r="E27" s="108">
        <v>1</v>
      </c>
      <c r="F27" s="108">
        <v>1</v>
      </c>
      <c r="G27" s="109">
        <f>SUM(L16:L26)</f>
        <v>612.37259999999992</v>
      </c>
      <c r="H27" s="109">
        <v>1</v>
      </c>
      <c r="I27" s="109">
        <v>1</v>
      </c>
      <c r="J27" s="109" t="str">
        <f t="shared" si="1"/>
        <v/>
      </c>
      <c r="K27" s="109">
        <f t="shared" si="2"/>
        <v>612.37259999999992</v>
      </c>
      <c r="L27" s="110">
        <f t="shared" si="3"/>
        <v>612.37259999999992</v>
      </c>
      <c r="AC27" s="78"/>
      <c r="AD27" s="78"/>
      <c r="AE27" s="78"/>
    </row>
    <row r="28" spans="2:31" ht="15" customHeight="1" x14ac:dyDescent="0.25">
      <c r="B28" s="106">
        <f t="shared" si="4"/>
        <v>15</v>
      </c>
      <c r="C28" s="111" t="s">
        <v>245</v>
      </c>
      <c r="D28" s="108" t="s">
        <v>93</v>
      </c>
      <c r="E28" s="108">
        <v>1</v>
      </c>
      <c r="F28" s="108">
        <v>1</v>
      </c>
      <c r="G28" s="109">
        <v>44.32</v>
      </c>
      <c r="H28" s="109">
        <v>1</v>
      </c>
      <c r="I28" s="109">
        <v>1</v>
      </c>
      <c r="J28" s="109" t="str">
        <f t="shared" si="1"/>
        <v/>
      </c>
      <c r="K28" s="109">
        <f t="shared" si="2"/>
        <v>44.32</v>
      </c>
      <c r="L28" s="110">
        <f t="shared" si="3"/>
        <v>44.32</v>
      </c>
      <c r="AC28" s="78"/>
      <c r="AD28" s="78"/>
      <c r="AE28" s="78"/>
    </row>
    <row r="29" spans="2:31" ht="15" customHeight="1" x14ac:dyDescent="0.25">
      <c r="B29" s="106">
        <f t="shared" si="4"/>
        <v>16</v>
      </c>
      <c r="C29" s="107" t="s">
        <v>246</v>
      </c>
      <c r="D29" s="108" t="s">
        <v>93</v>
      </c>
      <c r="E29" s="108">
        <v>1</v>
      </c>
      <c r="F29" s="108">
        <v>1</v>
      </c>
      <c r="G29" s="109">
        <v>14.97</v>
      </c>
      <c r="H29" s="109">
        <v>1</v>
      </c>
      <c r="I29" s="109">
        <v>0.6</v>
      </c>
      <c r="J29" s="109" t="str">
        <f t="shared" si="1"/>
        <v/>
      </c>
      <c r="K29" s="109">
        <f t="shared" si="2"/>
        <v>8.9819999999999993</v>
      </c>
      <c r="L29" s="110">
        <f t="shared" si="3"/>
        <v>8.9819999999999993</v>
      </c>
      <c r="AC29" s="78"/>
      <c r="AD29" s="78"/>
      <c r="AE29" s="78"/>
    </row>
    <row r="30" spans="2:31" ht="15" customHeight="1" x14ac:dyDescent="0.25">
      <c r="B30" s="106">
        <f t="shared" si="4"/>
        <v>17</v>
      </c>
      <c r="C30" s="107" t="s">
        <v>247</v>
      </c>
      <c r="D30" s="108" t="s">
        <v>93</v>
      </c>
      <c r="E30" s="108">
        <v>1</v>
      </c>
      <c r="F30" s="108">
        <v>1</v>
      </c>
      <c r="G30" s="109">
        <v>9.43</v>
      </c>
      <c r="H30" s="109">
        <v>1</v>
      </c>
      <c r="I30" s="109">
        <v>0.7</v>
      </c>
      <c r="J30" s="109" t="str">
        <f t="shared" si="1"/>
        <v/>
      </c>
      <c r="K30" s="109">
        <f t="shared" si="2"/>
        <v>6.6009999999999991</v>
      </c>
      <c r="L30" s="110">
        <f t="shared" si="3"/>
        <v>6.6009999999999991</v>
      </c>
      <c r="AC30" s="78"/>
      <c r="AD30" s="78"/>
      <c r="AE30" s="78"/>
    </row>
    <row r="31" spans="2:31" ht="15" customHeight="1" x14ac:dyDescent="0.25">
      <c r="B31" s="106">
        <f t="shared" si="4"/>
        <v>18</v>
      </c>
      <c r="C31" s="107" t="s">
        <v>248</v>
      </c>
      <c r="D31" s="108" t="s">
        <v>93</v>
      </c>
      <c r="E31" s="108">
        <v>1</v>
      </c>
      <c r="F31" s="108">
        <v>1</v>
      </c>
      <c r="G31" s="109">
        <v>16.37</v>
      </c>
      <c r="H31" s="109">
        <v>1</v>
      </c>
      <c r="I31" s="109">
        <v>0.6</v>
      </c>
      <c r="J31" s="109" t="str">
        <f t="shared" si="1"/>
        <v/>
      </c>
      <c r="K31" s="109">
        <f t="shared" si="2"/>
        <v>9.822000000000001</v>
      </c>
      <c r="L31" s="110">
        <f t="shared" si="3"/>
        <v>9.822000000000001</v>
      </c>
      <c r="AC31" s="78"/>
      <c r="AD31" s="78"/>
      <c r="AE31" s="78"/>
    </row>
    <row r="32" spans="2:31" ht="15" customHeight="1" x14ac:dyDescent="0.25">
      <c r="B32" s="106">
        <f t="shared" si="4"/>
        <v>19</v>
      </c>
      <c r="C32" s="107" t="s">
        <v>249</v>
      </c>
      <c r="D32" s="108" t="s">
        <v>93</v>
      </c>
      <c r="E32" s="108">
        <v>1</v>
      </c>
      <c r="F32" s="108">
        <v>1</v>
      </c>
      <c r="G32" s="109">
        <v>2.06</v>
      </c>
      <c r="H32" s="109">
        <v>1</v>
      </c>
      <c r="I32" s="109">
        <v>0.6</v>
      </c>
      <c r="J32" s="109" t="str">
        <f t="shared" si="1"/>
        <v/>
      </c>
      <c r="K32" s="109">
        <f t="shared" si="2"/>
        <v>1.236</v>
      </c>
      <c r="L32" s="110">
        <f t="shared" si="3"/>
        <v>1.236</v>
      </c>
      <c r="AC32" s="78"/>
      <c r="AD32" s="78"/>
      <c r="AE32" s="78"/>
    </row>
    <row r="33" spans="2:31" ht="15" customHeight="1" x14ac:dyDescent="0.25">
      <c r="B33" s="106">
        <f t="shared" si="4"/>
        <v>20</v>
      </c>
      <c r="C33" s="107" t="s">
        <v>250</v>
      </c>
      <c r="D33" s="108" t="s">
        <v>93</v>
      </c>
      <c r="E33" s="108">
        <v>1</v>
      </c>
      <c r="F33" s="108">
        <v>2</v>
      </c>
      <c r="G33" s="109">
        <v>7.3</v>
      </c>
      <c r="H33" s="109">
        <v>1</v>
      </c>
      <c r="I33" s="109">
        <v>0.3</v>
      </c>
      <c r="J33" s="109" t="str">
        <f t="shared" si="1"/>
        <v/>
      </c>
      <c r="K33" s="109">
        <f t="shared" si="2"/>
        <v>4.38</v>
      </c>
      <c r="L33" s="110">
        <f t="shared" si="3"/>
        <v>4.38</v>
      </c>
      <c r="AC33" s="78"/>
      <c r="AD33" s="78"/>
      <c r="AE33" s="78"/>
    </row>
    <row r="34" spans="2:31" ht="15" customHeight="1" x14ac:dyDescent="0.25">
      <c r="B34" s="106">
        <f t="shared" si="4"/>
        <v>21</v>
      </c>
      <c r="C34" s="107" t="s">
        <v>251</v>
      </c>
      <c r="D34" s="108" t="s">
        <v>93</v>
      </c>
      <c r="E34" s="108">
        <v>1</v>
      </c>
      <c r="F34" s="108">
        <v>1</v>
      </c>
      <c r="G34" s="109">
        <v>1.7</v>
      </c>
      <c r="H34" s="109">
        <v>1</v>
      </c>
      <c r="I34" s="109">
        <v>0.6</v>
      </c>
      <c r="J34" s="109" t="str">
        <f t="shared" si="1"/>
        <v/>
      </c>
      <c r="K34" s="109">
        <f t="shared" si="2"/>
        <v>1.02</v>
      </c>
      <c r="L34" s="110">
        <f t="shared" si="3"/>
        <v>1.02</v>
      </c>
      <c r="AC34" s="78"/>
      <c r="AD34" s="78"/>
      <c r="AE34" s="78"/>
    </row>
    <row r="35" spans="2:31" ht="15" customHeight="1" x14ac:dyDescent="0.25">
      <c r="B35" s="106">
        <f t="shared" si="4"/>
        <v>22</v>
      </c>
      <c r="C35" s="107" t="s">
        <v>252</v>
      </c>
      <c r="D35" s="108" t="s">
        <v>93</v>
      </c>
      <c r="E35" s="108">
        <v>1</v>
      </c>
      <c r="F35" s="108">
        <v>1</v>
      </c>
      <c r="G35" s="109">
        <v>3.65</v>
      </c>
      <c r="H35" s="109">
        <v>1</v>
      </c>
      <c r="I35" s="109">
        <v>0.3</v>
      </c>
      <c r="J35" s="109" t="str">
        <f t="shared" si="1"/>
        <v/>
      </c>
      <c r="K35" s="109">
        <f t="shared" si="2"/>
        <v>1.095</v>
      </c>
      <c r="L35" s="110">
        <f t="shared" si="3"/>
        <v>1.095</v>
      </c>
      <c r="AC35" s="78"/>
      <c r="AD35" s="78"/>
      <c r="AE35" s="78"/>
    </row>
    <row r="36" spans="2:31" ht="15" customHeight="1" x14ac:dyDescent="0.25">
      <c r="B36" s="106">
        <f t="shared" si="4"/>
        <v>23</v>
      </c>
      <c r="C36" s="107" t="s">
        <v>253</v>
      </c>
      <c r="D36" s="108" t="s">
        <v>93</v>
      </c>
      <c r="E36" s="108">
        <v>1</v>
      </c>
      <c r="F36" s="108">
        <v>1</v>
      </c>
      <c r="G36" s="109">
        <v>13.97</v>
      </c>
      <c r="H36" s="109">
        <v>1</v>
      </c>
      <c r="I36" s="109">
        <v>0.5</v>
      </c>
      <c r="J36" s="109" t="str">
        <f t="shared" si="1"/>
        <v/>
      </c>
      <c r="K36" s="109">
        <f t="shared" si="2"/>
        <v>6.9850000000000003</v>
      </c>
      <c r="L36" s="110">
        <f t="shared" si="3"/>
        <v>6.9850000000000003</v>
      </c>
      <c r="AC36" s="78"/>
      <c r="AD36" s="78"/>
      <c r="AE36" s="78"/>
    </row>
    <row r="37" spans="2:31" ht="15" customHeight="1" x14ac:dyDescent="0.25">
      <c r="B37" s="106">
        <f t="shared" si="4"/>
        <v>24</v>
      </c>
      <c r="C37" s="107"/>
      <c r="D37" s="108" t="s">
        <v>93</v>
      </c>
      <c r="E37" s="108">
        <v>1</v>
      </c>
      <c r="F37" s="108">
        <v>1</v>
      </c>
      <c r="G37" s="109">
        <v>9.18</v>
      </c>
      <c r="H37" s="109">
        <v>1</v>
      </c>
      <c r="I37" s="109">
        <v>0.95</v>
      </c>
      <c r="J37" s="109" t="str">
        <f t="shared" si="1"/>
        <v/>
      </c>
      <c r="K37" s="109">
        <f t="shared" si="2"/>
        <v>8.7210000000000001</v>
      </c>
      <c r="L37" s="110">
        <f t="shared" si="3"/>
        <v>8.7210000000000001</v>
      </c>
      <c r="AC37" s="78"/>
      <c r="AD37" s="78"/>
      <c r="AE37" s="78"/>
    </row>
    <row r="38" spans="2:31" ht="15" customHeight="1" x14ac:dyDescent="0.25">
      <c r="B38" s="106">
        <f t="shared" si="4"/>
        <v>25</v>
      </c>
      <c r="C38" s="107"/>
      <c r="D38" s="108" t="s">
        <v>93</v>
      </c>
      <c r="E38" s="108">
        <v>1</v>
      </c>
      <c r="F38" s="108">
        <v>1</v>
      </c>
      <c r="G38" s="109">
        <v>16.37</v>
      </c>
      <c r="H38" s="109">
        <v>1</v>
      </c>
      <c r="I38" s="109">
        <v>0.75</v>
      </c>
      <c r="J38" s="109" t="str">
        <f t="shared" si="1"/>
        <v/>
      </c>
      <c r="K38" s="109">
        <f t="shared" si="2"/>
        <v>12.2775</v>
      </c>
      <c r="L38" s="110">
        <f t="shared" si="3"/>
        <v>12.2775</v>
      </c>
      <c r="AC38" s="78"/>
      <c r="AD38" s="78"/>
      <c r="AE38" s="78"/>
    </row>
    <row r="39" spans="2:31" ht="15" customHeight="1" x14ac:dyDescent="0.25">
      <c r="B39" s="106">
        <f t="shared" si="4"/>
        <v>26</v>
      </c>
      <c r="C39" s="107" t="s">
        <v>242</v>
      </c>
      <c r="D39" s="108" t="s">
        <v>93</v>
      </c>
      <c r="E39" s="108">
        <v>2</v>
      </c>
      <c r="F39" s="108">
        <v>2</v>
      </c>
      <c r="G39" s="109">
        <v>0.9</v>
      </c>
      <c r="H39" s="109">
        <v>1</v>
      </c>
      <c r="I39" s="109">
        <v>2.63</v>
      </c>
      <c r="J39" s="109" t="str">
        <f t="shared" si="1"/>
        <v/>
      </c>
      <c r="K39" s="109">
        <f t="shared" si="2"/>
        <v>9.468</v>
      </c>
      <c r="L39" s="110">
        <f t="shared" si="3"/>
        <v>9.468</v>
      </c>
      <c r="AC39" s="78"/>
      <c r="AD39" s="78"/>
      <c r="AE39" s="78"/>
    </row>
    <row r="40" spans="2:31" ht="15" customHeight="1" x14ac:dyDescent="0.25">
      <c r="B40" s="106">
        <f t="shared" si="4"/>
        <v>27</v>
      </c>
      <c r="C40" s="107"/>
      <c r="D40" s="108" t="s">
        <v>93</v>
      </c>
      <c r="E40" s="108">
        <v>3</v>
      </c>
      <c r="F40" s="108">
        <v>2</v>
      </c>
      <c r="G40" s="109">
        <v>1.1000000000000001</v>
      </c>
      <c r="H40" s="109">
        <v>1</v>
      </c>
      <c r="I40" s="109">
        <v>2.63</v>
      </c>
      <c r="J40" s="109" t="str">
        <f t="shared" si="1"/>
        <v/>
      </c>
      <c r="K40" s="109">
        <f t="shared" si="2"/>
        <v>17.358000000000001</v>
      </c>
      <c r="L40" s="110">
        <f t="shared" si="3"/>
        <v>17.358000000000001</v>
      </c>
      <c r="AC40" s="78"/>
      <c r="AD40" s="78"/>
      <c r="AE40" s="78"/>
    </row>
    <row r="41" spans="2:31" ht="15" customHeight="1" x14ac:dyDescent="0.25">
      <c r="B41" s="106">
        <f t="shared" si="4"/>
        <v>28</v>
      </c>
      <c r="C41" s="107"/>
      <c r="D41" s="108" t="s">
        <v>93</v>
      </c>
      <c r="E41" s="108">
        <v>1</v>
      </c>
      <c r="F41" s="108">
        <v>2</v>
      </c>
      <c r="G41" s="109">
        <v>2</v>
      </c>
      <c r="H41" s="109">
        <v>1</v>
      </c>
      <c r="I41" s="109">
        <v>2.63</v>
      </c>
      <c r="J41" s="109" t="str">
        <f t="shared" si="1"/>
        <v/>
      </c>
      <c r="K41" s="109">
        <f t="shared" si="2"/>
        <v>10.52</v>
      </c>
      <c r="L41" s="110">
        <f t="shared" si="3"/>
        <v>10.52</v>
      </c>
      <c r="AC41" s="78"/>
      <c r="AD41" s="78"/>
      <c r="AE41" s="78"/>
    </row>
    <row r="42" spans="2:31" ht="15" customHeight="1" x14ac:dyDescent="0.25">
      <c r="B42" s="106">
        <f t="shared" si="4"/>
        <v>29</v>
      </c>
      <c r="C42" s="107"/>
      <c r="D42" s="108" t="s">
        <v>93</v>
      </c>
      <c r="E42" s="108">
        <v>1</v>
      </c>
      <c r="F42" s="108">
        <v>2</v>
      </c>
      <c r="G42" s="109">
        <v>3.05</v>
      </c>
      <c r="H42" s="109">
        <v>1</v>
      </c>
      <c r="I42" s="109">
        <v>2.63</v>
      </c>
      <c r="J42" s="109" t="str">
        <f t="shared" si="1"/>
        <v/>
      </c>
      <c r="K42" s="109">
        <f t="shared" si="2"/>
        <v>16.042999999999999</v>
      </c>
      <c r="L42" s="110">
        <f t="shared" si="3"/>
        <v>16.042999999999999</v>
      </c>
      <c r="AC42" s="78"/>
      <c r="AD42" s="78"/>
      <c r="AE42" s="78"/>
    </row>
    <row r="43" spans="2:31" ht="15" customHeight="1" x14ac:dyDescent="0.25">
      <c r="B43" s="106">
        <f t="shared" si="4"/>
        <v>30</v>
      </c>
      <c r="C43" s="107"/>
      <c r="D43" s="108" t="s">
        <v>93</v>
      </c>
      <c r="E43" s="108">
        <v>1</v>
      </c>
      <c r="F43" s="108">
        <v>1</v>
      </c>
      <c r="G43" s="109">
        <v>11.8</v>
      </c>
      <c r="H43" s="109">
        <v>1</v>
      </c>
      <c r="I43" s="109">
        <v>2.63</v>
      </c>
      <c r="J43" s="109" t="str">
        <f t="shared" si="1"/>
        <v/>
      </c>
      <c r="K43" s="109">
        <f t="shared" si="2"/>
        <v>31.033999999999999</v>
      </c>
      <c r="L43" s="110">
        <f t="shared" si="3"/>
        <v>31.033999999999999</v>
      </c>
      <c r="AC43" s="78"/>
      <c r="AD43" s="78"/>
      <c r="AE43" s="78"/>
    </row>
    <row r="44" spans="2:31" ht="15" customHeight="1" x14ac:dyDescent="0.25">
      <c r="B44" s="106">
        <f t="shared" si="4"/>
        <v>31</v>
      </c>
      <c r="C44" s="107"/>
      <c r="D44" s="108" t="s">
        <v>93</v>
      </c>
      <c r="E44" s="108">
        <v>1</v>
      </c>
      <c r="F44" s="108">
        <v>2</v>
      </c>
      <c r="G44" s="109">
        <v>2.4500000000000002</v>
      </c>
      <c r="H44" s="109">
        <v>1</v>
      </c>
      <c r="I44" s="109">
        <v>2.63</v>
      </c>
      <c r="J44" s="109" t="str">
        <f t="shared" si="1"/>
        <v/>
      </c>
      <c r="K44" s="109">
        <f t="shared" si="2"/>
        <v>12.887</v>
      </c>
      <c r="L44" s="110">
        <f t="shared" si="3"/>
        <v>12.887</v>
      </c>
      <c r="AC44" s="78"/>
      <c r="AD44" s="78"/>
      <c r="AE44" s="78"/>
    </row>
    <row r="45" spans="2:31" ht="15" customHeight="1" x14ac:dyDescent="0.25">
      <c r="B45" s="106">
        <f t="shared" si="4"/>
        <v>32</v>
      </c>
      <c r="C45" s="111" t="s">
        <v>254</v>
      </c>
      <c r="D45" s="108" t="s">
        <v>93</v>
      </c>
      <c r="E45" s="108">
        <v>1</v>
      </c>
      <c r="F45" s="108">
        <v>1</v>
      </c>
      <c r="G45" s="109">
        <v>180.62</v>
      </c>
      <c r="H45" s="109">
        <v>1</v>
      </c>
      <c r="I45" s="109">
        <v>1</v>
      </c>
      <c r="J45" s="109" t="str">
        <f t="shared" si="1"/>
        <v/>
      </c>
      <c r="K45" s="109">
        <f t="shared" si="2"/>
        <v>180.62</v>
      </c>
      <c r="L45" s="110">
        <f t="shared" si="3"/>
        <v>180.62</v>
      </c>
      <c r="AC45" s="78"/>
      <c r="AD45" s="78"/>
      <c r="AE45" s="78"/>
    </row>
    <row r="46" spans="2:31" ht="15" customHeight="1" x14ac:dyDescent="0.25">
      <c r="B46" s="106">
        <f t="shared" si="4"/>
        <v>33</v>
      </c>
      <c r="C46" s="107" t="s">
        <v>255</v>
      </c>
      <c r="D46" s="108" t="s">
        <v>93</v>
      </c>
      <c r="E46" s="108">
        <v>1</v>
      </c>
      <c r="F46" s="108">
        <v>1</v>
      </c>
      <c r="G46" s="109">
        <v>63.52</v>
      </c>
      <c r="H46" s="109">
        <v>1</v>
      </c>
      <c r="I46" s="109">
        <v>0.37</v>
      </c>
      <c r="J46" s="109" t="str">
        <f t="shared" si="1"/>
        <v/>
      </c>
      <c r="K46" s="109">
        <f t="shared" si="2"/>
        <v>23.502400000000002</v>
      </c>
      <c r="L46" s="110">
        <f t="shared" si="3"/>
        <v>23.502400000000002</v>
      </c>
      <c r="AC46" s="78"/>
      <c r="AD46" s="78"/>
      <c r="AE46" s="78"/>
    </row>
    <row r="47" spans="2:31" ht="15" customHeight="1" x14ac:dyDescent="0.25">
      <c r="B47" s="106">
        <f t="shared" si="4"/>
        <v>34</v>
      </c>
      <c r="C47" s="107"/>
      <c r="D47" s="108" t="s">
        <v>93</v>
      </c>
      <c r="E47" s="108">
        <v>1</v>
      </c>
      <c r="F47" s="108">
        <v>2</v>
      </c>
      <c r="G47" s="109">
        <v>48.44</v>
      </c>
      <c r="H47" s="109">
        <v>1</v>
      </c>
      <c r="I47" s="109">
        <v>0.33</v>
      </c>
      <c r="J47" s="109" t="str">
        <f t="shared" si="1"/>
        <v/>
      </c>
      <c r="K47" s="109">
        <f t="shared" si="2"/>
        <v>31.970400000000001</v>
      </c>
      <c r="L47" s="110">
        <f t="shared" si="3"/>
        <v>31.970400000000001</v>
      </c>
      <c r="AC47" s="78"/>
      <c r="AD47" s="78"/>
      <c r="AE47" s="78"/>
    </row>
    <row r="48" spans="2:31" ht="15" customHeight="1" x14ac:dyDescent="0.25">
      <c r="B48" s="106">
        <f t="shared" si="4"/>
        <v>35</v>
      </c>
      <c r="C48" s="107" t="s">
        <v>242</v>
      </c>
      <c r="D48" s="108" t="s">
        <v>93</v>
      </c>
      <c r="E48" s="108">
        <v>2</v>
      </c>
      <c r="F48" s="108">
        <v>2</v>
      </c>
      <c r="G48" s="109">
        <v>0.9</v>
      </c>
      <c r="H48" s="109">
        <v>1</v>
      </c>
      <c r="I48" s="109">
        <v>2.13</v>
      </c>
      <c r="J48" s="109" t="str">
        <f t="shared" si="1"/>
        <v/>
      </c>
      <c r="K48" s="109">
        <f t="shared" si="2"/>
        <v>7.6680000000000001</v>
      </c>
      <c r="L48" s="110">
        <f t="shared" si="3"/>
        <v>7.6680000000000001</v>
      </c>
      <c r="AC48" s="78"/>
      <c r="AD48" s="78"/>
      <c r="AE48" s="78"/>
    </row>
    <row r="49" spans="2:31" ht="15" customHeight="1" x14ac:dyDescent="0.25">
      <c r="B49" s="106">
        <f t="shared" si="4"/>
        <v>36</v>
      </c>
      <c r="C49" s="107"/>
      <c r="D49" s="108" t="s">
        <v>93</v>
      </c>
      <c r="E49" s="108">
        <v>3</v>
      </c>
      <c r="F49" s="108">
        <v>2</v>
      </c>
      <c r="G49" s="109">
        <v>1.1000000000000001</v>
      </c>
      <c r="H49" s="109">
        <v>1</v>
      </c>
      <c r="I49" s="109">
        <v>2.13</v>
      </c>
      <c r="J49" s="109" t="str">
        <f t="shared" si="1"/>
        <v/>
      </c>
      <c r="K49" s="109">
        <f t="shared" si="2"/>
        <v>14.058</v>
      </c>
      <c r="L49" s="110">
        <f t="shared" si="3"/>
        <v>14.058</v>
      </c>
      <c r="AC49" s="78"/>
      <c r="AD49" s="78"/>
      <c r="AE49" s="78"/>
    </row>
    <row r="50" spans="2:31" ht="15" customHeight="1" x14ac:dyDescent="0.25">
      <c r="B50" s="106">
        <f t="shared" si="4"/>
        <v>37</v>
      </c>
      <c r="C50" s="107"/>
      <c r="D50" s="108" t="s">
        <v>93</v>
      </c>
      <c r="E50" s="108">
        <v>1</v>
      </c>
      <c r="F50" s="108">
        <v>2</v>
      </c>
      <c r="G50" s="109">
        <v>2</v>
      </c>
      <c r="H50" s="109">
        <v>1</v>
      </c>
      <c r="I50" s="109">
        <v>2.13</v>
      </c>
      <c r="J50" s="109" t="str">
        <f t="shared" si="1"/>
        <v/>
      </c>
      <c r="K50" s="109">
        <f t="shared" si="2"/>
        <v>8.52</v>
      </c>
      <c r="L50" s="110">
        <f t="shared" si="3"/>
        <v>8.52</v>
      </c>
      <c r="AC50" s="78"/>
      <c r="AD50" s="78"/>
      <c r="AE50" s="78"/>
    </row>
    <row r="51" spans="2:31" ht="15" customHeight="1" x14ac:dyDescent="0.25">
      <c r="B51" s="106">
        <f t="shared" si="4"/>
        <v>38</v>
      </c>
      <c r="C51" s="107"/>
      <c r="D51" s="108" t="s">
        <v>93</v>
      </c>
      <c r="E51" s="108">
        <v>1</v>
      </c>
      <c r="F51" s="108">
        <v>2</v>
      </c>
      <c r="G51" s="109">
        <v>3.05</v>
      </c>
      <c r="H51" s="109">
        <v>1</v>
      </c>
      <c r="I51" s="109">
        <v>2.13</v>
      </c>
      <c r="J51" s="109" t="str">
        <f t="shared" si="1"/>
        <v/>
      </c>
      <c r="K51" s="109">
        <f t="shared" si="2"/>
        <v>12.992999999999999</v>
      </c>
      <c r="L51" s="110">
        <f t="shared" si="3"/>
        <v>12.992999999999999</v>
      </c>
      <c r="AC51" s="78"/>
      <c r="AD51" s="78"/>
      <c r="AE51" s="78"/>
    </row>
    <row r="52" spans="2:31" ht="15" customHeight="1" x14ac:dyDescent="0.25">
      <c r="B52" s="106">
        <f t="shared" si="4"/>
        <v>39</v>
      </c>
      <c r="C52" s="107"/>
      <c r="D52" s="108" t="s">
        <v>93</v>
      </c>
      <c r="E52" s="108">
        <v>1</v>
      </c>
      <c r="F52" s="108">
        <v>1</v>
      </c>
      <c r="G52" s="109">
        <v>11.8</v>
      </c>
      <c r="H52" s="109">
        <v>1</v>
      </c>
      <c r="I52" s="109">
        <v>2.13</v>
      </c>
      <c r="J52" s="109" t="str">
        <f t="shared" si="1"/>
        <v/>
      </c>
      <c r="K52" s="109">
        <f t="shared" si="2"/>
        <v>25.134</v>
      </c>
      <c r="L52" s="110">
        <f t="shared" si="3"/>
        <v>25.134</v>
      </c>
      <c r="AC52" s="78"/>
      <c r="AD52" s="78"/>
      <c r="AE52" s="78"/>
    </row>
    <row r="53" spans="2:31" ht="15" customHeight="1" thickBot="1" x14ac:dyDescent="0.3">
      <c r="B53" s="113">
        <f t="shared" si="4"/>
        <v>40</v>
      </c>
      <c r="C53" s="114"/>
      <c r="D53" s="115" t="s">
        <v>93</v>
      </c>
      <c r="E53" s="115">
        <v>1</v>
      </c>
      <c r="F53" s="115">
        <v>2</v>
      </c>
      <c r="G53" s="116">
        <v>2.4500000000000002</v>
      </c>
      <c r="H53" s="116">
        <v>1</v>
      </c>
      <c r="I53" s="116">
        <v>2.13</v>
      </c>
      <c r="J53" s="116" t="str">
        <f t="shared" si="1"/>
        <v/>
      </c>
      <c r="K53" s="116">
        <f t="shared" si="2"/>
        <v>10.436999999999999</v>
      </c>
      <c r="L53" s="117">
        <f t="shared" si="3"/>
        <v>10.436999999999999</v>
      </c>
      <c r="AC53" s="78"/>
      <c r="AD53" s="78"/>
      <c r="AE53" s="78"/>
    </row>
    <row r="54" spans="2:31" s="1" customFormat="1" ht="6" customHeight="1" thickTop="1" thickBot="1" x14ac:dyDescent="0.3"/>
    <row r="55" spans="2:31" ht="18" customHeight="1" thickBot="1" x14ac:dyDescent="0.3">
      <c r="B55" s="118"/>
      <c r="C55" s="119" t="s">
        <v>91</v>
      </c>
      <c r="D55" s="120"/>
      <c r="E55" s="120"/>
      <c r="F55" s="120"/>
      <c r="G55" s="120"/>
      <c r="H55" s="120"/>
      <c r="I55" s="121"/>
      <c r="J55" s="122">
        <f>SUM(J14:J53)</f>
        <v>0</v>
      </c>
      <c r="K55" s="122">
        <f>SUM(K14:K53)</f>
        <v>1789.3744999999992</v>
      </c>
      <c r="L55" s="123">
        <f>+K55+J55</f>
        <v>1789.3744999999992</v>
      </c>
    </row>
    <row r="56" spans="2:31" ht="18" customHeight="1" thickBot="1" x14ac:dyDescent="0.3">
      <c r="B56" s="118"/>
      <c r="C56" s="119" t="s">
        <v>2</v>
      </c>
      <c r="D56" s="120"/>
      <c r="E56" s="120"/>
      <c r="F56" s="120"/>
      <c r="G56" s="120"/>
      <c r="H56" s="120"/>
      <c r="I56" s="120"/>
      <c r="J56" s="124"/>
      <c r="K56" s="125"/>
      <c r="L56" s="126">
        <f>+L55+L13</f>
        <v>1789.3744999999992</v>
      </c>
    </row>
    <row r="57" spans="2:31" ht="9" customHeight="1" thickBot="1" x14ac:dyDescent="0.3"/>
    <row r="58" spans="2:31" ht="25.5" customHeight="1" x14ac:dyDescent="0.25">
      <c r="B58" s="518" t="s">
        <v>51</v>
      </c>
      <c r="C58" s="521"/>
      <c r="D58" s="521"/>
      <c r="E58" s="521"/>
      <c r="F58" s="521"/>
      <c r="G58" s="521"/>
      <c r="H58" s="521"/>
      <c r="I58" s="521"/>
      <c r="J58" s="521"/>
      <c r="K58" s="521"/>
      <c r="L58" s="522"/>
    </row>
    <row r="59" spans="2:31" ht="15" customHeight="1" x14ac:dyDescent="0.25">
      <c r="B59" s="55"/>
      <c r="C59" s="56"/>
      <c r="D59" s="56"/>
      <c r="E59" s="56"/>
      <c r="F59" s="56"/>
      <c r="G59" s="56"/>
      <c r="H59" s="56"/>
      <c r="I59" s="56"/>
      <c r="J59" s="56"/>
      <c r="K59" s="57" t="s">
        <v>92</v>
      </c>
      <c r="L59" s="58">
        <v>2</v>
      </c>
    </row>
    <row r="60" spans="2:31" ht="25.5" customHeight="1" x14ac:dyDescent="0.25">
      <c r="B60" s="59" t="s">
        <v>47</v>
      </c>
      <c r="C60" s="60"/>
      <c r="D60" s="60" t="s">
        <v>52</v>
      </c>
      <c r="E60" s="60" t="str">
        <f>E4</f>
        <v>TD-TK-07.004</v>
      </c>
      <c r="F60" s="20"/>
      <c r="G60" s="61"/>
      <c r="H60" s="61"/>
      <c r="I60" s="61"/>
      <c r="J60" s="61"/>
      <c r="K60" s="57"/>
      <c r="L60" s="62"/>
    </row>
    <row r="61" spans="2:31" ht="15" x14ac:dyDescent="0.25">
      <c r="B61" s="59" t="s">
        <v>896</v>
      </c>
      <c r="C61" s="60"/>
      <c r="D61" s="60" t="s">
        <v>52</v>
      </c>
      <c r="E61" s="60" t="s">
        <v>902</v>
      </c>
      <c r="F61" s="20"/>
      <c r="G61" s="63"/>
      <c r="H61" s="64"/>
      <c r="I61" s="63"/>
      <c r="J61" s="65"/>
      <c r="K61" s="57"/>
      <c r="L61" s="66"/>
    </row>
    <row r="62" spans="2:31" ht="15" x14ac:dyDescent="0.25">
      <c r="B62" s="59" t="s">
        <v>69</v>
      </c>
      <c r="C62" s="67"/>
      <c r="D62" s="68" t="s">
        <v>52</v>
      </c>
      <c r="E62" s="67" t="str">
        <f>Beton!E62</f>
        <v>İŞ MERKEZİ KABA İŞLER KEŞİF</v>
      </c>
      <c r="F62" s="20"/>
      <c r="G62" s="63"/>
      <c r="H62" s="63"/>
      <c r="I62" s="63"/>
      <c r="J62" s="65"/>
      <c r="K62" s="57"/>
      <c r="L62" s="66"/>
    </row>
    <row r="63" spans="2:31" ht="15" x14ac:dyDescent="0.25">
      <c r="B63" s="59" t="s">
        <v>53</v>
      </c>
      <c r="C63" s="60"/>
      <c r="D63" s="60" t="s">
        <v>52</v>
      </c>
      <c r="E63" s="60" t="s">
        <v>240</v>
      </c>
      <c r="F63" s="20"/>
      <c r="G63" s="63"/>
      <c r="H63" s="63"/>
      <c r="I63" s="63"/>
      <c r="J63" s="65"/>
      <c r="K63" s="57"/>
      <c r="L63" s="66"/>
    </row>
    <row r="64" spans="2:31" ht="15" customHeight="1" thickBot="1" x14ac:dyDescent="0.3">
      <c r="B64" s="69" t="s">
        <v>54</v>
      </c>
      <c r="C64" s="70"/>
      <c r="D64" s="70" t="s">
        <v>52</v>
      </c>
      <c r="E64" s="70" t="s">
        <v>102</v>
      </c>
      <c r="F64" s="71"/>
      <c r="G64" s="71"/>
      <c r="H64" s="71"/>
      <c r="I64" s="71"/>
      <c r="J64" s="71"/>
      <c r="K64" s="70" t="s">
        <v>55</v>
      </c>
      <c r="L64" s="72"/>
    </row>
    <row r="65" spans="2:31" ht="4.5" customHeight="1" thickBot="1" x14ac:dyDescent="0.3">
      <c r="B65" s="73"/>
      <c r="C65" s="74"/>
      <c r="D65" s="75"/>
      <c r="E65" s="75"/>
      <c r="F65" s="76"/>
      <c r="G65" s="77"/>
      <c r="K65" s="78"/>
    </row>
    <row r="66" spans="2:31" ht="18" customHeight="1" thickTop="1" x14ac:dyDescent="0.25">
      <c r="B66" s="79" t="s">
        <v>1</v>
      </c>
      <c r="C66" s="80" t="s">
        <v>1</v>
      </c>
      <c r="D66" s="80"/>
      <c r="E66" s="80"/>
      <c r="F66" s="81"/>
      <c r="G66" s="82" t="s">
        <v>56</v>
      </c>
      <c r="H66" s="82"/>
      <c r="I66" s="83"/>
      <c r="J66" s="80"/>
      <c r="K66" s="84"/>
      <c r="L66" s="85" t="s">
        <v>2</v>
      </c>
    </row>
    <row r="67" spans="2:31" ht="38.25" customHeight="1" thickBot="1" x14ac:dyDescent="0.3">
      <c r="B67" s="86" t="s">
        <v>57</v>
      </c>
      <c r="C67" s="87" t="s">
        <v>82</v>
      </c>
      <c r="D67" s="88" t="s">
        <v>74</v>
      </c>
      <c r="E67" s="89" t="s">
        <v>68</v>
      </c>
      <c r="F67" s="90" t="s">
        <v>58</v>
      </c>
      <c r="G67" s="91" t="s">
        <v>60</v>
      </c>
      <c r="H67" s="91" t="s">
        <v>59</v>
      </c>
      <c r="I67" s="90" t="s">
        <v>61</v>
      </c>
      <c r="J67" s="92" t="s">
        <v>62</v>
      </c>
      <c r="K67" s="87" t="s">
        <v>63</v>
      </c>
      <c r="L67" s="93" t="s">
        <v>64</v>
      </c>
    </row>
    <row r="68" spans="2:31" s="1" customFormat="1" ht="4.5" customHeight="1" thickTop="1" thickBot="1" x14ac:dyDescent="0.3"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</row>
    <row r="69" spans="2:31" ht="18" customHeight="1" thickBot="1" x14ac:dyDescent="0.3">
      <c r="B69" s="95"/>
      <c r="C69" s="96" t="s">
        <v>65</v>
      </c>
      <c r="D69" s="97"/>
      <c r="E69" s="97"/>
      <c r="F69" s="98"/>
      <c r="G69" s="99"/>
      <c r="H69" s="99"/>
      <c r="I69" s="99"/>
      <c r="J69" s="97"/>
      <c r="K69" s="97"/>
      <c r="L69" s="198">
        <f>L56</f>
        <v>1789.3744999999992</v>
      </c>
    </row>
    <row r="70" spans="2:31" ht="15" customHeight="1" thickTop="1" x14ac:dyDescent="0.25">
      <c r="B70" s="101">
        <v>41</v>
      </c>
      <c r="C70" s="102" t="s">
        <v>256</v>
      </c>
      <c r="D70" s="103" t="s">
        <v>93</v>
      </c>
      <c r="E70" s="103">
        <v>1</v>
      </c>
      <c r="F70" s="103">
        <v>1</v>
      </c>
      <c r="G70" s="104">
        <v>180.62</v>
      </c>
      <c r="H70" s="104">
        <v>1</v>
      </c>
      <c r="I70" s="104">
        <v>1</v>
      </c>
      <c r="J70" s="104" t="str">
        <f>IF($E70&lt;0,$E70*$F70*$G70*$H70*$I70,IF($E70&gt;0,"",""))</f>
        <v/>
      </c>
      <c r="K70" s="104">
        <f>IF($E70&gt;0,$E70*$F70*$G70*$H70*$I70,IF($F70&lt;0,"",""))</f>
        <v>180.62</v>
      </c>
      <c r="L70" s="105">
        <f>+K70</f>
        <v>180.62</v>
      </c>
      <c r="AC70" s="78"/>
      <c r="AD70" s="78"/>
      <c r="AE70" s="78"/>
    </row>
    <row r="71" spans="2:31" ht="15" customHeight="1" x14ac:dyDescent="0.25">
      <c r="B71" s="106">
        <f t="shared" ref="B71:B109" si="5">+B70+1</f>
        <v>42</v>
      </c>
      <c r="C71" s="107" t="s">
        <v>257</v>
      </c>
      <c r="D71" s="108" t="s">
        <v>93</v>
      </c>
      <c r="E71" s="108">
        <v>1</v>
      </c>
      <c r="F71" s="108">
        <v>1</v>
      </c>
      <c r="G71" s="109">
        <v>63.52</v>
      </c>
      <c r="H71" s="109">
        <v>1</v>
      </c>
      <c r="I71" s="109">
        <v>0.37</v>
      </c>
      <c r="J71" s="109" t="str">
        <f>IF($E71&lt;0,$E71*$F71*$G71*$H71*$I71,IF($E71&gt;0,"",""))</f>
        <v/>
      </c>
      <c r="K71" s="109">
        <f>IF($E71&gt;0,$E71*$F71*$G71*$H71*$I71,IF($F71&lt;0,"",""))</f>
        <v>23.502400000000002</v>
      </c>
      <c r="L71" s="110">
        <f>+K71</f>
        <v>23.502400000000002</v>
      </c>
      <c r="AC71" s="78"/>
      <c r="AD71" s="78"/>
      <c r="AE71" s="78"/>
    </row>
    <row r="72" spans="2:31" ht="15" customHeight="1" x14ac:dyDescent="0.25">
      <c r="B72" s="106">
        <f t="shared" si="5"/>
        <v>43</v>
      </c>
      <c r="C72" s="111" t="s">
        <v>242</v>
      </c>
      <c r="D72" s="108" t="s">
        <v>93</v>
      </c>
      <c r="E72" s="108">
        <v>2</v>
      </c>
      <c r="F72" s="108">
        <v>2</v>
      </c>
      <c r="G72" s="109">
        <v>0.9</v>
      </c>
      <c r="H72" s="109">
        <v>1</v>
      </c>
      <c r="I72" s="109">
        <v>2.83</v>
      </c>
      <c r="J72" s="109" t="str">
        <f>IF($E72&lt;0,$E72*$F72*$G72*$H72*$I72,IF($E72&gt;0,"",""))</f>
        <v/>
      </c>
      <c r="K72" s="109">
        <f>IF($E72&gt;0,$E72*$F72*$G72*$H72*$I72,IF($F72&lt;0,"",""))</f>
        <v>10.188000000000001</v>
      </c>
      <c r="L72" s="110">
        <f>+K72</f>
        <v>10.188000000000001</v>
      </c>
      <c r="AC72" s="78"/>
      <c r="AD72" s="78"/>
      <c r="AE72" s="78"/>
    </row>
    <row r="73" spans="2:31" ht="15" customHeight="1" x14ac:dyDescent="0.25">
      <c r="B73" s="106">
        <f t="shared" si="5"/>
        <v>44</v>
      </c>
      <c r="C73" s="107"/>
      <c r="D73" s="108" t="s">
        <v>93</v>
      </c>
      <c r="E73" s="108">
        <v>3</v>
      </c>
      <c r="F73" s="108">
        <v>2</v>
      </c>
      <c r="G73" s="109">
        <v>1.1000000000000001</v>
      </c>
      <c r="H73" s="109">
        <v>1</v>
      </c>
      <c r="I73" s="109">
        <v>2.83</v>
      </c>
      <c r="J73" s="109" t="str">
        <f t="shared" ref="J73:J109" si="6">IF($E73&lt;0,$E73*$F73*$G73*$H73*$I73,IF($E73&gt;0,"",""))</f>
        <v/>
      </c>
      <c r="K73" s="109">
        <f t="shared" ref="K73:K109" si="7">IF($E73&gt;0,$E73*$F73*$G73*$H73*$I73,IF($F73&lt;0,"",""))</f>
        <v>18.678000000000001</v>
      </c>
      <c r="L73" s="110">
        <f t="shared" ref="L73:L109" si="8">+K73</f>
        <v>18.678000000000001</v>
      </c>
      <c r="AC73" s="78"/>
      <c r="AD73" s="78"/>
      <c r="AE73" s="78"/>
    </row>
    <row r="74" spans="2:31" ht="15" customHeight="1" x14ac:dyDescent="0.25">
      <c r="B74" s="106">
        <f t="shared" si="5"/>
        <v>45</v>
      </c>
      <c r="C74" s="107"/>
      <c r="D74" s="108" t="s">
        <v>93</v>
      </c>
      <c r="E74" s="108">
        <v>1</v>
      </c>
      <c r="F74" s="108">
        <v>2</v>
      </c>
      <c r="G74" s="109">
        <v>2</v>
      </c>
      <c r="H74" s="109">
        <v>1</v>
      </c>
      <c r="I74" s="109">
        <v>2.83</v>
      </c>
      <c r="J74" s="109" t="str">
        <f t="shared" si="6"/>
        <v/>
      </c>
      <c r="K74" s="109">
        <f t="shared" si="7"/>
        <v>11.32</v>
      </c>
      <c r="L74" s="110">
        <f t="shared" si="8"/>
        <v>11.32</v>
      </c>
      <c r="AC74" s="78"/>
      <c r="AD74" s="78"/>
      <c r="AE74" s="78"/>
    </row>
    <row r="75" spans="2:31" ht="15" customHeight="1" x14ac:dyDescent="0.25">
      <c r="B75" s="106">
        <f t="shared" si="5"/>
        <v>46</v>
      </c>
      <c r="C75" s="107"/>
      <c r="D75" s="108" t="s">
        <v>93</v>
      </c>
      <c r="E75" s="108">
        <v>1</v>
      </c>
      <c r="F75" s="108">
        <v>2</v>
      </c>
      <c r="G75" s="109">
        <v>3.05</v>
      </c>
      <c r="H75" s="109">
        <v>1</v>
      </c>
      <c r="I75" s="109">
        <v>2.83</v>
      </c>
      <c r="J75" s="109" t="str">
        <f t="shared" si="6"/>
        <v/>
      </c>
      <c r="K75" s="109">
        <f t="shared" si="7"/>
        <v>17.262999999999998</v>
      </c>
      <c r="L75" s="110">
        <f t="shared" si="8"/>
        <v>17.262999999999998</v>
      </c>
      <c r="AC75" s="78"/>
      <c r="AD75" s="78"/>
      <c r="AE75" s="78"/>
    </row>
    <row r="76" spans="2:31" ht="15" customHeight="1" x14ac:dyDescent="0.25">
      <c r="B76" s="106">
        <f t="shared" si="5"/>
        <v>47</v>
      </c>
      <c r="C76" s="107"/>
      <c r="D76" s="108" t="s">
        <v>93</v>
      </c>
      <c r="E76" s="108">
        <v>1</v>
      </c>
      <c r="F76" s="108">
        <v>1</v>
      </c>
      <c r="G76" s="109">
        <v>11.8</v>
      </c>
      <c r="H76" s="109">
        <v>1</v>
      </c>
      <c r="I76" s="109">
        <v>2.83</v>
      </c>
      <c r="J76" s="109" t="str">
        <f t="shared" si="6"/>
        <v/>
      </c>
      <c r="K76" s="109">
        <f t="shared" si="7"/>
        <v>33.394000000000005</v>
      </c>
      <c r="L76" s="110">
        <f t="shared" si="8"/>
        <v>33.394000000000005</v>
      </c>
      <c r="AC76" s="78"/>
      <c r="AD76" s="78"/>
      <c r="AE76" s="78"/>
    </row>
    <row r="77" spans="2:31" ht="15" customHeight="1" x14ac:dyDescent="0.25">
      <c r="B77" s="106">
        <f t="shared" si="5"/>
        <v>48</v>
      </c>
      <c r="C77" s="107"/>
      <c r="D77" s="108" t="s">
        <v>93</v>
      </c>
      <c r="E77" s="134">
        <v>1</v>
      </c>
      <c r="F77" s="134">
        <v>2</v>
      </c>
      <c r="G77" s="135">
        <v>2.4500000000000002</v>
      </c>
      <c r="H77" s="135">
        <v>1</v>
      </c>
      <c r="I77" s="135">
        <v>2.83</v>
      </c>
      <c r="J77" s="109" t="str">
        <f t="shared" si="6"/>
        <v/>
      </c>
      <c r="K77" s="109">
        <f t="shared" si="7"/>
        <v>13.867000000000001</v>
      </c>
      <c r="L77" s="110">
        <f t="shared" si="8"/>
        <v>13.867000000000001</v>
      </c>
      <c r="AC77" s="78"/>
      <c r="AD77" s="78"/>
      <c r="AE77" s="78"/>
    </row>
    <row r="78" spans="2:31" ht="15" customHeight="1" x14ac:dyDescent="0.25">
      <c r="B78" s="106">
        <f t="shared" si="5"/>
        <v>49</v>
      </c>
      <c r="C78" s="111" t="s">
        <v>258</v>
      </c>
      <c r="D78" s="108" t="s">
        <v>93</v>
      </c>
      <c r="E78" s="108">
        <v>1</v>
      </c>
      <c r="F78" s="108">
        <v>1</v>
      </c>
      <c r="G78" s="109">
        <v>180.62</v>
      </c>
      <c r="H78" s="109">
        <v>1</v>
      </c>
      <c r="I78" s="109">
        <v>1</v>
      </c>
      <c r="J78" s="109" t="str">
        <f t="shared" si="6"/>
        <v/>
      </c>
      <c r="K78" s="109">
        <f t="shared" si="7"/>
        <v>180.62</v>
      </c>
      <c r="L78" s="110">
        <f t="shared" si="8"/>
        <v>180.62</v>
      </c>
      <c r="AC78" s="78"/>
      <c r="AD78" s="78"/>
      <c r="AE78" s="78"/>
    </row>
    <row r="79" spans="2:31" ht="15" customHeight="1" x14ac:dyDescent="0.25">
      <c r="B79" s="106">
        <f t="shared" si="5"/>
        <v>50</v>
      </c>
      <c r="C79" s="107"/>
      <c r="D79" s="108" t="s">
        <v>93</v>
      </c>
      <c r="E79" s="108">
        <v>1</v>
      </c>
      <c r="F79" s="108">
        <v>1</v>
      </c>
      <c r="G79" s="109">
        <v>63.52</v>
      </c>
      <c r="H79" s="109">
        <v>1</v>
      </c>
      <c r="I79" s="109">
        <v>0.37</v>
      </c>
      <c r="J79" s="109" t="str">
        <f t="shared" si="6"/>
        <v/>
      </c>
      <c r="K79" s="109">
        <f t="shared" si="7"/>
        <v>23.502400000000002</v>
      </c>
      <c r="L79" s="110">
        <f t="shared" si="8"/>
        <v>23.502400000000002</v>
      </c>
      <c r="AC79" s="78"/>
      <c r="AD79" s="78"/>
      <c r="AE79" s="78"/>
    </row>
    <row r="80" spans="2:31" ht="15" customHeight="1" x14ac:dyDescent="0.25">
      <c r="B80" s="106">
        <f t="shared" si="5"/>
        <v>51</v>
      </c>
      <c r="C80" s="107"/>
      <c r="D80" s="108" t="s">
        <v>93</v>
      </c>
      <c r="E80" s="108">
        <v>2</v>
      </c>
      <c r="F80" s="108">
        <v>2</v>
      </c>
      <c r="G80" s="109">
        <v>0.9</v>
      </c>
      <c r="H80" s="109">
        <v>1</v>
      </c>
      <c r="I80" s="109">
        <v>2.83</v>
      </c>
      <c r="J80" s="109" t="str">
        <f t="shared" si="6"/>
        <v/>
      </c>
      <c r="K80" s="109">
        <f t="shared" si="7"/>
        <v>10.188000000000001</v>
      </c>
      <c r="L80" s="110">
        <f t="shared" si="8"/>
        <v>10.188000000000001</v>
      </c>
      <c r="AC80" s="78"/>
      <c r="AD80" s="78"/>
      <c r="AE80" s="78"/>
    </row>
    <row r="81" spans="2:31" ht="15" customHeight="1" x14ac:dyDescent="0.25">
      <c r="B81" s="106">
        <f t="shared" si="5"/>
        <v>52</v>
      </c>
      <c r="C81" s="107"/>
      <c r="D81" s="108" t="s">
        <v>93</v>
      </c>
      <c r="E81" s="108">
        <v>3</v>
      </c>
      <c r="F81" s="108">
        <v>2</v>
      </c>
      <c r="G81" s="109">
        <v>1.1000000000000001</v>
      </c>
      <c r="H81" s="109">
        <v>1</v>
      </c>
      <c r="I81" s="109">
        <v>2.83</v>
      </c>
      <c r="J81" s="109" t="str">
        <f t="shared" si="6"/>
        <v/>
      </c>
      <c r="K81" s="109">
        <f t="shared" si="7"/>
        <v>18.678000000000001</v>
      </c>
      <c r="L81" s="110">
        <f t="shared" si="8"/>
        <v>18.678000000000001</v>
      </c>
      <c r="AC81" s="78"/>
      <c r="AD81" s="78"/>
      <c r="AE81" s="78"/>
    </row>
    <row r="82" spans="2:31" ht="15" customHeight="1" x14ac:dyDescent="0.25">
      <c r="B82" s="106">
        <f t="shared" si="5"/>
        <v>53</v>
      </c>
      <c r="C82" s="107"/>
      <c r="D82" s="108" t="s">
        <v>93</v>
      </c>
      <c r="E82" s="108">
        <v>1</v>
      </c>
      <c r="F82" s="108">
        <v>2</v>
      </c>
      <c r="G82" s="109">
        <v>2</v>
      </c>
      <c r="H82" s="109">
        <v>1</v>
      </c>
      <c r="I82" s="109">
        <v>2.83</v>
      </c>
      <c r="J82" s="109" t="str">
        <f t="shared" si="6"/>
        <v/>
      </c>
      <c r="K82" s="109">
        <f t="shared" si="7"/>
        <v>11.32</v>
      </c>
      <c r="L82" s="110">
        <f t="shared" si="8"/>
        <v>11.32</v>
      </c>
      <c r="AC82" s="78"/>
      <c r="AD82" s="78"/>
      <c r="AE82" s="78"/>
    </row>
    <row r="83" spans="2:31" ht="15" customHeight="1" x14ac:dyDescent="0.25">
      <c r="B83" s="106">
        <f t="shared" si="5"/>
        <v>54</v>
      </c>
      <c r="C83" s="111"/>
      <c r="D83" s="108" t="s">
        <v>93</v>
      </c>
      <c r="E83" s="108">
        <v>1</v>
      </c>
      <c r="F83" s="108">
        <v>2</v>
      </c>
      <c r="G83" s="109">
        <v>3.05</v>
      </c>
      <c r="H83" s="109">
        <v>1</v>
      </c>
      <c r="I83" s="109">
        <v>2.83</v>
      </c>
      <c r="J83" s="109" t="str">
        <f t="shared" si="6"/>
        <v/>
      </c>
      <c r="K83" s="109">
        <f t="shared" si="7"/>
        <v>17.262999999999998</v>
      </c>
      <c r="L83" s="110">
        <f t="shared" si="8"/>
        <v>17.262999999999998</v>
      </c>
      <c r="AC83" s="78"/>
      <c r="AD83" s="78"/>
      <c r="AE83" s="78"/>
    </row>
    <row r="84" spans="2:31" ht="15" customHeight="1" x14ac:dyDescent="0.25">
      <c r="B84" s="106">
        <f t="shared" si="5"/>
        <v>55</v>
      </c>
      <c r="C84" s="111"/>
      <c r="D84" s="108" t="s">
        <v>93</v>
      </c>
      <c r="E84" s="108">
        <v>1</v>
      </c>
      <c r="F84" s="108">
        <v>1</v>
      </c>
      <c r="G84" s="109">
        <v>11.8</v>
      </c>
      <c r="H84" s="109">
        <v>1</v>
      </c>
      <c r="I84" s="109">
        <v>2.83</v>
      </c>
      <c r="J84" s="109" t="str">
        <f t="shared" si="6"/>
        <v/>
      </c>
      <c r="K84" s="109">
        <f t="shared" si="7"/>
        <v>33.394000000000005</v>
      </c>
      <c r="L84" s="110">
        <f t="shared" si="8"/>
        <v>33.394000000000005</v>
      </c>
      <c r="AC84" s="78"/>
      <c r="AD84" s="78"/>
      <c r="AE84" s="78"/>
    </row>
    <row r="85" spans="2:31" ht="15" customHeight="1" x14ac:dyDescent="0.25">
      <c r="B85" s="106">
        <f t="shared" si="5"/>
        <v>56</v>
      </c>
      <c r="C85" s="107"/>
      <c r="D85" s="108" t="s">
        <v>93</v>
      </c>
      <c r="E85" s="108">
        <v>1</v>
      </c>
      <c r="F85" s="108">
        <v>2</v>
      </c>
      <c r="G85" s="109">
        <v>2.4500000000000002</v>
      </c>
      <c r="H85" s="109">
        <v>1</v>
      </c>
      <c r="I85" s="109">
        <v>2.83</v>
      </c>
      <c r="J85" s="109" t="str">
        <f t="shared" si="6"/>
        <v/>
      </c>
      <c r="K85" s="109">
        <f t="shared" si="7"/>
        <v>13.867000000000001</v>
      </c>
      <c r="L85" s="110">
        <f t="shared" si="8"/>
        <v>13.867000000000001</v>
      </c>
      <c r="AC85" s="78"/>
      <c r="AD85" s="78"/>
      <c r="AE85" s="78"/>
    </row>
    <row r="86" spans="2:31" ht="15" customHeight="1" x14ac:dyDescent="0.25">
      <c r="B86" s="106">
        <f t="shared" si="5"/>
        <v>57</v>
      </c>
      <c r="C86" s="111" t="s">
        <v>259</v>
      </c>
      <c r="D86" s="108" t="s">
        <v>93</v>
      </c>
      <c r="E86" s="108">
        <v>1</v>
      </c>
      <c r="F86" s="108">
        <v>1</v>
      </c>
      <c r="G86" s="109">
        <v>3.57</v>
      </c>
      <c r="H86" s="109">
        <v>7.15</v>
      </c>
      <c r="I86" s="109">
        <v>1</v>
      </c>
      <c r="J86" s="109" t="str">
        <f t="shared" si="6"/>
        <v/>
      </c>
      <c r="K86" s="109">
        <f t="shared" si="7"/>
        <v>25.525500000000001</v>
      </c>
      <c r="L86" s="110">
        <f t="shared" si="8"/>
        <v>25.525500000000001</v>
      </c>
      <c r="AC86" s="78"/>
      <c r="AD86" s="78"/>
      <c r="AE86" s="78"/>
    </row>
    <row r="87" spans="2:31" ht="15" customHeight="1" x14ac:dyDescent="0.25">
      <c r="B87" s="106">
        <f t="shared" si="5"/>
        <v>58</v>
      </c>
      <c r="C87" s="107"/>
      <c r="D87" s="108" t="s">
        <v>93</v>
      </c>
      <c r="E87" s="108">
        <v>1</v>
      </c>
      <c r="F87" s="108">
        <v>1</v>
      </c>
      <c r="G87" s="109">
        <v>21.44</v>
      </c>
      <c r="H87" s="109">
        <v>0.3</v>
      </c>
      <c r="I87" s="109">
        <v>1</v>
      </c>
      <c r="J87" s="109" t="str">
        <f t="shared" si="6"/>
        <v/>
      </c>
      <c r="K87" s="109">
        <f t="shared" si="7"/>
        <v>6.4320000000000004</v>
      </c>
      <c r="L87" s="110">
        <f t="shared" si="8"/>
        <v>6.4320000000000004</v>
      </c>
      <c r="AC87" s="78"/>
      <c r="AD87" s="78"/>
      <c r="AE87" s="78"/>
    </row>
    <row r="88" spans="2:31" ht="15" customHeight="1" x14ac:dyDescent="0.25">
      <c r="B88" s="106">
        <f t="shared" si="5"/>
        <v>59</v>
      </c>
      <c r="C88" s="111" t="s">
        <v>261</v>
      </c>
      <c r="D88" s="108" t="s">
        <v>93</v>
      </c>
      <c r="E88" s="108">
        <v>1</v>
      </c>
      <c r="F88" s="108">
        <v>2</v>
      </c>
      <c r="G88" s="109">
        <v>55</v>
      </c>
      <c r="H88" s="109">
        <v>1</v>
      </c>
      <c r="I88" s="109">
        <v>2.83</v>
      </c>
      <c r="J88" s="109" t="str">
        <f t="shared" si="6"/>
        <v/>
      </c>
      <c r="K88" s="109">
        <f t="shared" si="7"/>
        <v>311.3</v>
      </c>
      <c r="L88" s="110">
        <f t="shared" si="8"/>
        <v>311.3</v>
      </c>
      <c r="AC88" s="78"/>
      <c r="AD88" s="78"/>
      <c r="AE88" s="78"/>
    </row>
    <row r="89" spans="2:31" ht="15" customHeight="1" x14ac:dyDescent="0.25">
      <c r="B89" s="106">
        <f t="shared" si="5"/>
        <v>60</v>
      </c>
      <c r="C89" s="111" t="s">
        <v>260</v>
      </c>
      <c r="D89" s="108" t="s">
        <v>93</v>
      </c>
      <c r="E89" s="108">
        <v>1</v>
      </c>
      <c r="F89" s="108">
        <v>2</v>
      </c>
      <c r="G89" s="109">
        <v>55</v>
      </c>
      <c r="H89" s="109">
        <v>1</v>
      </c>
      <c r="I89" s="109">
        <v>2.83</v>
      </c>
      <c r="J89" s="109" t="str">
        <f t="shared" si="6"/>
        <v/>
      </c>
      <c r="K89" s="109">
        <f t="shared" si="7"/>
        <v>311.3</v>
      </c>
      <c r="L89" s="110">
        <f t="shared" si="8"/>
        <v>311.3</v>
      </c>
      <c r="AC89" s="78"/>
      <c r="AD89" s="78"/>
      <c r="AE89" s="78"/>
    </row>
    <row r="90" spans="2:31" ht="15" customHeight="1" x14ac:dyDescent="0.25">
      <c r="B90" s="106">
        <f t="shared" si="5"/>
        <v>61</v>
      </c>
      <c r="C90" s="107"/>
      <c r="D90" s="108" t="s">
        <v>93</v>
      </c>
      <c r="E90" s="108"/>
      <c r="F90" s="108"/>
      <c r="G90" s="109"/>
      <c r="H90" s="109"/>
      <c r="I90" s="109"/>
      <c r="J90" s="109" t="str">
        <f t="shared" si="6"/>
        <v/>
      </c>
      <c r="K90" s="109" t="str">
        <f t="shared" si="7"/>
        <v/>
      </c>
      <c r="L90" s="110" t="str">
        <f t="shared" si="8"/>
        <v/>
      </c>
      <c r="AC90" s="78"/>
      <c r="AD90" s="78"/>
      <c r="AE90" s="78"/>
    </row>
    <row r="91" spans="2:31" ht="15" customHeight="1" x14ac:dyDescent="0.25">
      <c r="B91" s="106">
        <f t="shared" si="5"/>
        <v>62</v>
      </c>
      <c r="C91" s="107"/>
      <c r="D91" s="108" t="s">
        <v>93</v>
      </c>
      <c r="E91" s="108"/>
      <c r="F91" s="108"/>
      <c r="G91" s="109"/>
      <c r="H91" s="109"/>
      <c r="I91" s="109"/>
      <c r="J91" s="109" t="str">
        <f t="shared" si="6"/>
        <v/>
      </c>
      <c r="K91" s="109" t="str">
        <f t="shared" si="7"/>
        <v/>
      </c>
      <c r="L91" s="110" t="str">
        <f t="shared" si="8"/>
        <v/>
      </c>
      <c r="AC91" s="78"/>
      <c r="AD91" s="78"/>
      <c r="AE91" s="78"/>
    </row>
    <row r="92" spans="2:31" ht="15" customHeight="1" x14ac:dyDescent="0.25">
      <c r="B92" s="106">
        <f t="shared" si="5"/>
        <v>63</v>
      </c>
      <c r="C92" s="107"/>
      <c r="D92" s="108" t="s">
        <v>93</v>
      </c>
      <c r="E92" s="108"/>
      <c r="F92" s="108"/>
      <c r="G92" s="109"/>
      <c r="H92" s="109"/>
      <c r="I92" s="109"/>
      <c r="J92" s="109" t="str">
        <f t="shared" si="6"/>
        <v/>
      </c>
      <c r="K92" s="109" t="str">
        <f t="shared" si="7"/>
        <v/>
      </c>
      <c r="L92" s="110" t="str">
        <f t="shared" si="8"/>
        <v/>
      </c>
      <c r="AC92" s="78"/>
      <c r="AD92" s="78"/>
      <c r="AE92" s="78"/>
    </row>
    <row r="93" spans="2:31" ht="15" customHeight="1" x14ac:dyDescent="0.25">
      <c r="B93" s="106">
        <f t="shared" si="5"/>
        <v>64</v>
      </c>
      <c r="C93" s="107"/>
      <c r="D93" s="108" t="s">
        <v>93</v>
      </c>
      <c r="E93" s="108"/>
      <c r="F93" s="108"/>
      <c r="G93" s="109"/>
      <c r="H93" s="109"/>
      <c r="I93" s="109"/>
      <c r="J93" s="109" t="str">
        <f t="shared" si="6"/>
        <v/>
      </c>
      <c r="K93" s="109" t="str">
        <f t="shared" si="7"/>
        <v/>
      </c>
      <c r="L93" s="110" t="str">
        <f t="shared" si="8"/>
        <v/>
      </c>
      <c r="AC93" s="78"/>
      <c r="AD93" s="78"/>
      <c r="AE93" s="78"/>
    </row>
    <row r="94" spans="2:31" ht="15" customHeight="1" x14ac:dyDescent="0.25">
      <c r="B94" s="106">
        <f t="shared" si="5"/>
        <v>65</v>
      </c>
      <c r="C94" s="107"/>
      <c r="D94" s="108" t="s">
        <v>93</v>
      </c>
      <c r="E94" s="108"/>
      <c r="F94" s="108"/>
      <c r="G94" s="109"/>
      <c r="H94" s="109"/>
      <c r="I94" s="109"/>
      <c r="J94" s="109" t="str">
        <f t="shared" si="6"/>
        <v/>
      </c>
      <c r="K94" s="109" t="str">
        <f t="shared" si="7"/>
        <v/>
      </c>
      <c r="L94" s="110" t="str">
        <f t="shared" si="8"/>
        <v/>
      </c>
      <c r="AC94" s="78"/>
      <c r="AD94" s="78"/>
      <c r="AE94" s="78"/>
    </row>
    <row r="95" spans="2:31" ht="15" customHeight="1" x14ac:dyDescent="0.25">
      <c r="B95" s="106">
        <f t="shared" si="5"/>
        <v>66</v>
      </c>
      <c r="C95" s="107"/>
      <c r="D95" s="108" t="s">
        <v>93</v>
      </c>
      <c r="E95" s="108"/>
      <c r="F95" s="108"/>
      <c r="G95" s="109"/>
      <c r="H95" s="109"/>
      <c r="I95" s="109"/>
      <c r="J95" s="109" t="str">
        <f t="shared" si="6"/>
        <v/>
      </c>
      <c r="K95" s="109" t="str">
        <f t="shared" si="7"/>
        <v/>
      </c>
      <c r="L95" s="110" t="str">
        <f t="shared" si="8"/>
        <v/>
      </c>
      <c r="AC95" s="78"/>
      <c r="AD95" s="78"/>
      <c r="AE95" s="78"/>
    </row>
    <row r="96" spans="2:31" ht="15" customHeight="1" x14ac:dyDescent="0.25">
      <c r="B96" s="106">
        <f t="shared" si="5"/>
        <v>67</v>
      </c>
      <c r="C96" s="107"/>
      <c r="D96" s="108" t="s">
        <v>93</v>
      </c>
      <c r="E96" s="108"/>
      <c r="F96" s="108"/>
      <c r="G96" s="109"/>
      <c r="H96" s="109"/>
      <c r="I96" s="109"/>
      <c r="J96" s="109" t="str">
        <f t="shared" si="6"/>
        <v/>
      </c>
      <c r="K96" s="109" t="str">
        <f t="shared" si="7"/>
        <v/>
      </c>
      <c r="L96" s="110" t="str">
        <f t="shared" si="8"/>
        <v/>
      </c>
      <c r="AC96" s="78"/>
      <c r="AD96" s="78"/>
      <c r="AE96" s="78"/>
    </row>
    <row r="97" spans="2:31" ht="15" customHeight="1" x14ac:dyDescent="0.25">
      <c r="B97" s="106">
        <f t="shared" si="5"/>
        <v>68</v>
      </c>
      <c r="C97" s="107"/>
      <c r="D97" s="108" t="s">
        <v>93</v>
      </c>
      <c r="E97" s="108"/>
      <c r="F97" s="108"/>
      <c r="G97" s="109"/>
      <c r="H97" s="109"/>
      <c r="I97" s="109"/>
      <c r="J97" s="109" t="str">
        <f t="shared" si="6"/>
        <v/>
      </c>
      <c r="K97" s="109" t="str">
        <f t="shared" si="7"/>
        <v/>
      </c>
      <c r="L97" s="110" t="str">
        <f t="shared" si="8"/>
        <v/>
      </c>
      <c r="AC97" s="78"/>
      <c r="AD97" s="78"/>
      <c r="AE97" s="78"/>
    </row>
    <row r="98" spans="2:31" ht="15" customHeight="1" x14ac:dyDescent="0.25">
      <c r="B98" s="106">
        <f t="shared" si="5"/>
        <v>69</v>
      </c>
      <c r="C98" s="107"/>
      <c r="D98" s="108" t="s">
        <v>93</v>
      </c>
      <c r="E98" s="108"/>
      <c r="F98" s="108"/>
      <c r="G98" s="109"/>
      <c r="H98" s="109"/>
      <c r="I98" s="109"/>
      <c r="J98" s="109" t="str">
        <f t="shared" si="6"/>
        <v/>
      </c>
      <c r="K98" s="109" t="str">
        <f t="shared" si="7"/>
        <v/>
      </c>
      <c r="L98" s="110" t="str">
        <f t="shared" si="8"/>
        <v/>
      </c>
      <c r="AC98" s="78"/>
      <c r="AD98" s="78"/>
      <c r="AE98" s="78"/>
    </row>
    <row r="99" spans="2:31" ht="15" customHeight="1" x14ac:dyDescent="0.25">
      <c r="B99" s="106">
        <f t="shared" si="5"/>
        <v>70</v>
      </c>
      <c r="C99" s="107"/>
      <c r="D99" s="108" t="s">
        <v>93</v>
      </c>
      <c r="E99" s="108"/>
      <c r="F99" s="108"/>
      <c r="G99" s="109"/>
      <c r="H99" s="109"/>
      <c r="I99" s="109"/>
      <c r="J99" s="109" t="str">
        <f t="shared" si="6"/>
        <v/>
      </c>
      <c r="K99" s="109" t="str">
        <f t="shared" si="7"/>
        <v/>
      </c>
      <c r="L99" s="110" t="str">
        <f t="shared" si="8"/>
        <v/>
      </c>
      <c r="AC99" s="78"/>
      <c r="AD99" s="78"/>
      <c r="AE99" s="78"/>
    </row>
    <row r="100" spans="2:31" ht="15" customHeight="1" x14ac:dyDescent="0.25">
      <c r="B100" s="106">
        <f t="shared" si="5"/>
        <v>71</v>
      </c>
      <c r="C100" s="107"/>
      <c r="D100" s="108" t="s">
        <v>93</v>
      </c>
      <c r="E100" s="108"/>
      <c r="F100" s="108"/>
      <c r="G100" s="109"/>
      <c r="H100" s="109"/>
      <c r="I100" s="109"/>
      <c r="J100" s="109" t="str">
        <f t="shared" si="6"/>
        <v/>
      </c>
      <c r="K100" s="109" t="str">
        <f t="shared" si="7"/>
        <v/>
      </c>
      <c r="L100" s="110" t="str">
        <f t="shared" si="8"/>
        <v/>
      </c>
      <c r="AC100" s="78"/>
      <c r="AD100" s="78"/>
      <c r="AE100" s="78"/>
    </row>
    <row r="101" spans="2:31" ht="15" customHeight="1" x14ac:dyDescent="0.25">
      <c r="B101" s="106">
        <f t="shared" si="5"/>
        <v>72</v>
      </c>
      <c r="C101" s="111"/>
      <c r="D101" s="108" t="s">
        <v>93</v>
      </c>
      <c r="E101" s="108"/>
      <c r="F101" s="108"/>
      <c r="G101" s="109"/>
      <c r="H101" s="109"/>
      <c r="I101" s="109"/>
      <c r="J101" s="109" t="str">
        <f t="shared" si="6"/>
        <v/>
      </c>
      <c r="K101" s="109" t="str">
        <f t="shared" si="7"/>
        <v/>
      </c>
      <c r="L101" s="110" t="str">
        <f t="shared" si="8"/>
        <v/>
      </c>
      <c r="AC101" s="78"/>
      <c r="AD101" s="78"/>
      <c r="AE101" s="78"/>
    </row>
    <row r="102" spans="2:31" ht="15" customHeight="1" x14ac:dyDescent="0.25">
      <c r="B102" s="106">
        <f t="shared" si="5"/>
        <v>73</v>
      </c>
      <c r="C102" s="107"/>
      <c r="D102" s="108" t="s">
        <v>93</v>
      </c>
      <c r="E102" s="108"/>
      <c r="F102" s="108"/>
      <c r="G102" s="109"/>
      <c r="H102" s="109"/>
      <c r="I102" s="109"/>
      <c r="J102" s="109" t="str">
        <f t="shared" si="6"/>
        <v/>
      </c>
      <c r="K102" s="109" t="str">
        <f t="shared" si="7"/>
        <v/>
      </c>
      <c r="L102" s="110" t="str">
        <f t="shared" si="8"/>
        <v/>
      </c>
      <c r="AC102" s="78"/>
      <c r="AD102" s="78"/>
      <c r="AE102" s="78"/>
    </row>
    <row r="103" spans="2:31" ht="15" customHeight="1" x14ac:dyDescent="0.25">
      <c r="B103" s="106">
        <f t="shared" si="5"/>
        <v>74</v>
      </c>
      <c r="C103" s="107"/>
      <c r="D103" s="108" t="s">
        <v>93</v>
      </c>
      <c r="E103" s="108"/>
      <c r="F103" s="108"/>
      <c r="G103" s="109"/>
      <c r="H103" s="109"/>
      <c r="I103" s="109"/>
      <c r="J103" s="109" t="str">
        <f t="shared" si="6"/>
        <v/>
      </c>
      <c r="K103" s="109" t="str">
        <f t="shared" si="7"/>
        <v/>
      </c>
      <c r="L103" s="110" t="str">
        <f t="shared" si="8"/>
        <v/>
      </c>
      <c r="AC103" s="78"/>
      <c r="AD103" s="78"/>
      <c r="AE103" s="78"/>
    </row>
    <row r="104" spans="2:31" ht="15" customHeight="1" x14ac:dyDescent="0.25">
      <c r="B104" s="106">
        <f t="shared" si="5"/>
        <v>75</v>
      </c>
      <c r="C104" s="107"/>
      <c r="D104" s="108" t="s">
        <v>93</v>
      </c>
      <c r="E104" s="108"/>
      <c r="F104" s="108"/>
      <c r="G104" s="109"/>
      <c r="H104" s="109"/>
      <c r="I104" s="109"/>
      <c r="J104" s="109" t="str">
        <f t="shared" si="6"/>
        <v/>
      </c>
      <c r="K104" s="109" t="str">
        <f t="shared" si="7"/>
        <v/>
      </c>
      <c r="L104" s="110" t="str">
        <f t="shared" si="8"/>
        <v/>
      </c>
      <c r="AC104" s="78"/>
      <c r="AD104" s="78"/>
      <c r="AE104" s="78"/>
    </row>
    <row r="105" spans="2:31" ht="15" customHeight="1" x14ac:dyDescent="0.25">
      <c r="B105" s="106">
        <f t="shared" si="5"/>
        <v>76</v>
      </c>
      <c r="C105" s="107"/>
      <c r="D105" s="108" t="s">
        <v>93</v>
      </c>
      <c r="E105" s="108"/>
      <c r="F105" s="108"/>
      <c r="G105" s="109"/>
      <c r="H105" s="109"/>
      <c r="I105" s="109"/>
      <c r="J105" s="109" t="str">
        <f t="shared" si="6"/>
        <v/>
      </c>
      <c r="K105" s="109" t="str">
        <f t="shared" si="7"/>
        <v/>
      </c>
      <c r="L105" s="110" t="str">
        <f t="shared" si="8"/>
        <v/>
      </c>
      <c r="AC105" s="78"/>
      <c r="AD105" s="78"/>
      <c r="AE105" s="78"/>
    </row>
    <row r="106" spans="2:31" ht="15" customHeight="1" x14ac:dyDescent="0.25">
      <c r="B106" s="106">
        <f t="shared" si="5"/>
        <v>77</v>
      </c>
      <c r="C106" s="107"/>
      <c r="D106" s="108" t="s">
        <v>93</v>
      </c>
      <c r="E106" s="108"/>
      <c r="F106" s="108"/>
      <c r="G106" s="109"/>
      <c r="H106" s="109"/>
      <c r="I106" s="109"/>
      <c r="J106" s="109" t="str">
        <f t="shared" si="6"/>
        <v/>
      </c>
      <c r="K106" s="109" t="str">
        <f t="shared" si="7"/>
        <v/>
      </c>
      <c r="L106" s="110" t="str">
        <f t="shared" si="8"/>
        <v/>
      </c>
      <c r="AC106" s="78"/>
      <c r="AD106" s="78"/>
      <c r="AE106" s="78"/>
    </row>
    <row r="107" spans="2:31" ht="15" customHeight="1" x14ac:dyDescent="0.25">
      <c r="B107" s="106">
        <f t="shared" si="5"/>
        <v>78</v>
      </c>
      <c r="C107" s="107"/>
      <c r="D107" s="108" t="s">
        <v>93</v>
      </c>
      <c r="E107" s="108"/>
      <c r="F107" s="108"/>
      <c r="G107" s="109"/>
      <c r="H107" s="109"/>
      <c r="I107" s="109"/>
      <c r="J107" s="109" t="str">
        <f t="shared" si="6"/>
        <v/>
      </c>
      <c r="K107" s="109" t="str">
        <f t="shared" si="7"/>
        <v/>
      </c>
      <c r="L107" s="110" t="str">
        <f t="shared" si="8"/>
        <v/>
      </c>
      <c r="AC107" s="78"/>
      <c r="AD107" s="78"/>
      <c r="AE107" s="78"/>
    </row>
    <row r="108" spans="2:31" ht="15" customHeight="1" x14ac:dyDescent="0.25">
      <c r="B108" s="106">
        <f t="shared" si="5"/>
        <v>79</v>
      </c>
      <c r="C108" s="107"/>
      <c r="D108" s="108" t="s">
        <v>93</v>
      </c>
      <c r="E108" s="108"/>
      <c r="F108" s="108"/>
      <c r="G108" s="109"/>
      <c r="H108" s="109"/>
      <c r="I108" s="109"/>
      <c r="J108" s="109" t="str">
        <f t="shared" si="6"/>
        <v/>
      </c>
      <c r="K108" s="109" t="str">
        <f t="shared" si="7"/>
        <v/>
      </c>
      <c r="L108" s="110" t="str">
        <f t="shared" si="8"/>
        <v/>
      </c>
      <c r="AC108" s="78"/>
      <c r="AD108" s="78"/>
      <c r="AE108" s="78"/>
    </row>
    <row r="109" spans="2:31" ht="15" customHeight="1" thickBot="1" x14ac:dyDescent="0.3">
      <c r="B109" s="113">
        <f t="shared" si="5"/>
        <v>80</v>
      </c>
      <c r="C109" s="114"/>
      <c r="D109" s="115" t="s">
        <v>93</v>
      </c>
      <c r="E109" s="115"/>
      <c r="F109" s="115"/>
      <c r="G109" s="116"/>
      <c r="H109" s="116"/>
      <c r="I109" s="116"/>
      <c r="J109" s="116" t="str">
        <f t="shared" si="6"/>
        <v/>
      </c>
      <c r="K109" s="116" t="str">
        <f t="shared" si="7"/>
        <v/>
      </c>
      <c r="L109" s="117" t="str">
        <f t="shared" si="8"/>
        <v/>
      </c>
      <c r="AC109" s="78"/>
      <c r="AD109" s="78"/>
      <c r="AE109" s="78"/>
    </row>
    <row r="110" spans="2:31" s="1" customFormat="1" ht="6" customHeight="1" thickTop="1" thickBot="1" x14ac:dyDescent="0.3"/>
    <row r="111" spans="2:31" ht="18" customHeight="1" thickBot="1" x14ac:dyDescent="0.3">
      <c r="B111" s="118"/>
      <c r="C111" s="119" t="s">
        <v>91</v>
      </c>
      <c r="D111" s="120"/>
      <c r="E111" s="120"/>
      <c r="F111" s="120"/>
      <c r="G111" s="120"/>
      <c r="H111" s="120"/>
      <c r="I111" s="121"/>
      <c r="J111" s="122">
        <f>SUM(J70:J109)</f>
        <v>0</v>
      </c>
      <c r="K111" s="122">
        <f>SUM(K70:K109)</f>
        <v>1272.2222999999999</v>
      </c>
      <c r="L111" s="123">
        <f>+K111+J111</f>
        <v>1272.2222999999999</v>
      </c>
    </row>
    <row r="112" spans="2:31" ht="18" customHeight="1" thickBot="1" x14ac:dyDescent="0.3">
      <c r="B112" s="118"/>
      <c r="C112" s="119" t="s">
        <v>2</v>
      </c>
      <c r="D112" s="120"/>
      <c r="E112" s="120"/>
      <c r="F112" s="120"/>
      <c r="G112" s="120"/>
      <c r="H112" s="120"/>
      <c r="I112" s="120"/>
      <c r="J112" s="124"/>
      <c r="K112" s="125"/>
      <c r="L112" s="126">
        <f>+L111+L69</f>
        <v>3061.5967999999993</v>
      </c>
    </row>
  </sheetData>
  <mergeCells count="2">
    <mergeCell ref="B2:L2"/>
    <mergeCell ref="B58:L58"/>
  </mergeCells>
  <phoneticPr fontId="0" type="noConversion"/>
  <pageMargins left="0.55118110236220474" right="0.15748031496062992" top="0.23622047244094491" bottom="0.86614173228346458" header="0.15748031496062992" footer="0.59055118110236227"/>
  <pageSetup paperSize="9" scale="90" orientation="portrait" horizontalDpi="300" verticalDpi="300" r:id="rId1"/>
  <headerFooter alignWithMargins="0">
    <oddFooter>&amp;LYÜKLENİCİ&amp;CHAKEDİŞ-PLANLAMA&amp;RPROJE MÜD.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7">
    <tabColor theme="8" tint="0.39997558519241921"/>
  </sheetPr>
  <dimension ref="A1:R721"/>
  <sheetViews>
    <sheetView showGridLines="0" showZeros="0" view="pageBreakPreview" topLeftCell="C705" zoomScale="115" zoomScaleNormal="100" zoomScaleSheetLayoutView="115" workbookViewId="0">
      <selection activeCell="E5" sqref="E5"/>
    </sheetView>
  </sheetViews>
  <sheetFormatPr defaultRowHeight="12" x14ac:dyDescent="0.25"/>
  <cols>
    <col min="1" max="1" width="3.5" style="54" customWidth="1"/>
    <col min="2" max="2" width="23.75" style="54" customWidth="1"/>
    <col min="3" max="3" width="6" style="54" customWidth="1"/>
    <col min="4" max="4" width="3.625" style="54" customWidth="1"/>
    <col min="5" max="5" width="3.5" style="54" customWidth="1"/>
    <col min="6" max="6" width="4" style="54" customWidth="1"/>
    <col min="7" max="7" width="6" style="54" customWidth="1"/>
    <col min="8" max="8" width="7.625" style="191" customWidth="1"/>
    <col min="9" max="17" width="7.625" style="54" customWidth="1"/>
    <col min="18" max="16384" width="9" style="54"/>
  </cols>
  <sheetData>
    <row r="1" spans="1:18" s="145" customFormat="1" ht="13.5" thickTop="1" x14ac:dyDescent="0.25">
      <c r="A1" s="136" t="s">
        <v>309</v>
      </c>
      <c r="B1" s="137"/>
      <c r="C1" s="138" t="s">
        <v>0</v>
      </c>
      <c r="D1" s="139" t="str">
        <f>Kapak!F19</f>
        <v>HAFZULLAH İNŞ. MİM. BİLİŞ. TİC. LTD. ŞTİ. LTD.ŞTİ.</v>
      </c>
      <c r="E1" s="139"/>
      <c r="F1" s="139"/>
      <c r="G1" s="139"/>
      <c r="H1" s="139"/>
      <c r="I1" s="139"/>
      <c r="J1" s="139"/>
      <c r="K1" s="139"/>
      <c r="L1" s="139"/>
      <c r="M1" s="139"/>
      <c r="N1" s="140"/>
      <c r="O1" s="141"/>
      <c r="P1" s="142" t="s">
        <v>270</v>
      </c>
      <c r="Q1" s="143">
        <f>Kapak!F21</f>
        <v>39370</v>
      </c>
      <c r="R1" s="144"/>
    </row>
    <row r="2" spans="1:18" s="145" customFormat="1" ht="12.75" x14ac:dyDescent="0.25">
      <c r="A2" s="146" t="s">
        <v>310</v>
      </c>
      <c r="B2" s="147"/>
      <c r="C2" s="148" t="s">
        <v>0</v>
      </c>
      <c r="D2" s="149" t="str">
        <f>Kapak!F18</f>
        <v>İŞ MERKEZİ KABA İŞLER KEŞİF</v>
      </c>
      <c r="E2" s="149"/>
      <c r="F2" s="149"/>
      <c r="G2" s="149"/>
      <c r="H2" s="149"/>
      <c r="I2" s="149"/>
      <c r="J2" s="149"/>
      <c r="K2" s="149"/>
      <c r="L2" s="149"/>
      <c r="M2" s="149"/>
      <c r="N2" s="150"/>
      <c r="O2" s="151"/>
      <c r="P2" s="152" t="s">
        <v>271</v>
      </c>
      <c r="Q2" s="153"/>
      <c r="R2" s="154"/>
    </row>
    <row r="3" spans="1:18" s="145" customFormat="1" ht="12.75" x14ac:dyDescent="0.25">
      <c r="A3" s="146" t="s">
        <v>311</v>
      </c>
      <c r="B3" s="147"/>
      <c r="C3" s="148" t="s">
        <v>0</v>
      </c>
      <c r="D3" s="155" t="s">
        <v>355</v>
      </c>
      <c r="E3" s="155"/>
      <c r="F3" s="149"/>
      <c r="G3" s="149"/>
      <c r="H3" s="149"/>
      <c r="I3" s="149"/>
      <c r="J3" s="149"/>
      <c r="K3" s="149"/>
      <c r="L3" s="149"/>
      <c r="M3" s="149"/>
      <c r="N3" s="156"/>
      <c r="O3" s="151"/>
      <c r="P3" s="152" t="s">
        <v>272</v>
      </c>
      <c r="Q3" s="153">
        <v>1</v>
      </c>
      <c r="R3" s="154"/>
    </row>
    <row r="4" spans="1:18" s="145" customFormat="1" ht="12.75" x14ac:dyDescent="0.25">
      <c r="A4" s="157" t="s">
        <v>312</v>
      </c>
      <c r="B4" s="158"/>
      <c r="C4" s="159" t="s">
        <v>0</v>
      </c>
      <c r="D4" s="149" t="str">
        <f>Kapak!F20</f>
        <v>TD-TK-07.004</v>
      </c>
      <c r="E4" s="158"/>
      <c r="F4" s="158"/>
      <c r="G4" s="160"/>
      <c r="H4" s="526" t="s">
        <v>273</v>
      </c>
      <c r="I4" s="527"/>
      <c r="J4" s="527"/>
      <c r="K4" s="527"/>
      <c r="L4" s="527"/>
      <c r="M4" s="527"/>
      <c r="N4" s="527"/>
      <c r="O4" s="527"/>
      <c r="P4" s="161"/>
      <c r="Q4" s="162"/>
      <c r="R4" s="163"/>
    </row>
    <row r="5" spans="1:18" s="145" customFormat="1" ht="12.75" x14ac:dyDescent="0.25">
      <c r="A5" s="528" t="s">
        <v>274</v>
      </c>
      <c r="B5" s="529" t="s">
        <v>275</v>
      </c>
      <c r="C5" s="529" t="s">
        <v>276</v>
      </c>
      <c r="D5" s="530" t="s">
        <v>58</v>
      </c>
      <c r="E5" s="531"/>
      <c r="F5" s="532"/>
      <c r="G5" s="536" t="s">
        <v>277</v>
      </c>
      <c r="H5" s="164">
        <v>8</v>
      </c>
      <c r="I5" s="164">
        <v>10</v>
      </c>
      <c r="J5" s="164">
        <v>12</v>
      </c>
      <c r="K5" s="164">
        <v>14</v>
      </c>
      <c r="L5" s="164">
        <v>16</v>
      </c>
      <c r="M5" s="164">
        <v>18</v>
      </c>
      <c r="N5" s="164">
        <v>20</v>
      </c>
      <c r="O5" s="164">
        <v>22</v>
      </c>
      <c r="P5" s="164">
        <v>25</v>
      </c>
      <c r="Q5" s="165">
        <v>32</v>
      </c>
      <c r="R5" s="154"/>
    </row>
    <row r="6" spans="1:18" s="145" customFormat="1" ht="12.75" x14ac:dyDescent="0.25">
      <c r="A6" s="528"/>
      <c r="B6" s="529"/>
      <c r="C6" s="529"/>
      <c r="D6" s="533"/>
      <c r="E6" s="534"/>
      <c r="F6" s="535"/>
      <c r="G6" s="537"/>
      <c r="H6" s="164">
        <v>0.39500000000000002</v>
      </c>
      <c r="I6" s="164">
        <v>0.61699999999999999</v>
      </c>
      <c r="J6" s="164">
        <v>0.88800000000000001</v>
      </c>
      <c r="K6" s="164">
        <v>1.208</v>
      </c>
      <c r="L6" s="164">
        <v>1.5780000000000001</v>
      </c>
      <c r="M6" s="164">
        <v>1.998</v>
      </c>
      <c r="N6" s="164">
        <v>2.4660000000000002</v>
      </c>
      <c r="O6" s="164">
        <v>2.984</v>
      </c>
      <c r="P6" s="164">
        <v>3.68</v>
      </c>
      <c r="Q6" s="165">
        <v>6.3179999999999996</v>
      </c>
      <c r="R6" s="154"/>
    </row>
    <row r="7" spans="1:18" s="145" customFormat="1" ht="12.75" x14ac:dyDescent="0.25">
      <c r="A7" s="166" t="s">
        <v>278</v>
      </c>
      <c r="B7" s="167" t="s">
        <v>263</v>
      </c>
      <c r="C7" s="164">
        <v>14</v>
      </c>
      <c r="D7" s="168">
        <v>1</v>
      </c>
      <c r="E7" s="169">
        <v>1</v>
      </c>
      <c r="F7" s="168">
        <v>82</v>
      </c>
      <c r="G7" s="170">
        <v>13.21</v>
      </c>
      <c r="H7" s="171" t="str">
        <f t="shared" ref="H7:H38" si="0">IF(C7=8,D7*F7*G7," ")</f>
        <v xml:space="preserve"> </v>
      </c>
      <c r="I7" s="171" t="str">
        <f t="shared" ref="I7:I38" si="1">IF(C7=10,D7*F7*G7," ")</f>
        <v xml:space="preserve"> </v>
      </c>
      <c r="J7" s="171" t="str">
        <f t="shared" ref="J7:J38" si="2">IF(C7=12,D7*F7*G7," ")</f>
        <v xml:space="preserve"> </v>
      </c>
      <c r="K7" s="171">
        <f t="shared" ref="K7:K38" si="3">IF(C7=14,D7*F7*G7," ")</f>
        <v>1083.22</v>
      </c>
      <c r="L7" s="171" t="str">
        <f t="shared" ref="L7:L38" si="4">IF(C7=16,D7*F7*G7," ")</f>
        <v xml:space="preserve"> </v>
      </c>
      <c r="M7" s="171" t="str">
        <f t="shared" ref="M7:M38" si="5">IF(C7=18,D7*F7*G7," ")</f>
        <v xml:space="preserve"> </v>
      </c>
      <c r="N7" s="171" t="str">
        <f t="shared" ref="N7:N38" si="6">IF(C7=20,D7*F7*G7," ")</f>
        <v xml:space="preserve"> </v>
      </c>
      <c r="O7" s="171" t="str">
        <f t="shared" ref="O7:O38" si="7">IF(C7=22,D7*F7*G7," ")</f>
        <v xml:space="preserve"> </v>
      </c>
      <c r="P7" s="171" t="str">
        <f t="shared" ref="P7:P38" si="8">IF(C7=25,D7*F7*G7," ")</f>
        <v xml:space="preserve"> </v>
      </c>
      <c r="Q7" s="172" t="str">
        <f t="shared" ref="Q7:Q38" si="9">IF(C7=32,D7*F7*G7," ")</f>
        <v xml:space="preserve"> </v>
      </c>
      <c r="R7" s="173"/>
    </row>
    <row r="8" spans="1:18" s="145" customFormat="1" ht="12.75" x14ac:dyDescent="0.25">
      <c r="A8" s="166" t="s">
        <v>279</v>
      </c>
      <c r="B8" s="167"/>
      <c r="C8" s="164">
        <v>16</v>
      </c>
      <c r="D8" s="168">
        <v>1</v>
      </c>
      <c r="E8" s="169">
        <v>1</v>
      </c>
      <c r="F8" s="168">
        <v>82</v>
      </c>
      <c r="G8" s="170">
        <v>13.21</v>
      </c>
      <c r="H8" s="171" t="str">
        <f t="shared" si="0"/>
        <v xml:space="preserve"> </v>
      </c>
      <c r="I8" s="171" t="str">
        <f t="shared" si="1"/>
        <v xml:space="preserve"> </v>
      </c>
      <c r="J8" s="171" t="str">
        <f t="shared" si="2"/>
        <v xml:space="preserve"> </v>
      </c>
      <c r="K8" s="171" t="str">
        <f t="shared" si="3"/>
        <v xml:space="preserve"> </v>
      </c>
      <c r="L8" s="171">
        <f t="shared" si="4"/>
        <v>1083.22</v>
      </c>
      <c r="M8" s="171" t="str">
        <f t="shared" si="5"/>
        <v xml:space="preserve"> </v>
      </c>
      <c r="N8" s="171" t="str">
        <f t="shared" si="6"/>
        <v xml:space="preserve"> </v>
      </c>
      <c r="O8" s="171" t="str">
        <f t="shared" si="7"/>
        <v xml:space="preserve"> </v>
      </c>
      <c r="P8" s="171" t="str">
        <f t="shared" si="8"/>
        <v xml:space="preserve"> </v>
      </c>
      <c r="Q8" s="172" t="str">
        <f t="shared" si="9"/>
        <v xml:space="preserve"> </v>
      </c>
      <c r="R8" s="173"/>
    </row>
    <row r="9" spans="1:18" s="145" customFormat="1" ht="12.75" x14ac:dyDescent="0.25">
      <c r="A9" s="166" t="s">
        <v>280</v>
      </c>
      <c r="B9" s="151"/>
      <c r="C9" s="164">
        <v>14</v>
      </c>
      <c r="D9" s="168">
        <v>1</v>
      </c>
      <c r="E9" s="169">
        <v>1</v>
      </c>
      <c r="F9" s="168">
        <v>84</v>
      </c>
      <c r="G9" s="170">
        <v>13</v>
      </c>
      <c r="H9" s="171" t="str">
        <f t="shared" si="0"/>
        <v xml:space="preserve"> </v>
      </c>
      <c r="I9" s="171" t="str">
        <f t="shared" si="1"/>
        <v xml:space="preserve"> </v>
      </c>
      <c r="J9" s="171" t="str">
        <f t="shared" si="2"/>
        <v xml:space="preserve"> </v>
      </c>
      <c r="K9" s="171">
        <f t="shared" si="3"/>
        <v>1092</v>
      </c>
      <c r="L9" s="171" t="str">
        <f t="shared" si="4"/>
        <v xml:space="preserve"> </v>
      </c>
      <c r="M9" s="171" t="str">
        <f t="shared" si="5"/>
        <v xml:space="preserve"> </v>
      </c>
      <c r="N9" s="171" t="str">
        <f t="shared" si="6"/>
        <v xml:space="preserve"> </v>
      </c>
      <c r="O9" s="171" t="str">
        <f t="shared" si="7"/>
        <v xml:space="preserve"> </v>
      </c>
      <c r="P9" s="171" t="str">
        <f t="shared" si="8"/>
        <v xml:space="preserve"> </v>
      </c>
      <c r="Q9" s="172" t="str">
        <f t="shared" si="9"/>
        <v xml:space="preserve"> </v>
      </c>
      <c r="R9" s="173"/>
    </row>
    <row r="10" spans="1:18" s="145" customFormat="1" ht="12.75" x14ac:dyDescent="0.25">
      <c r="A10" s="166" t="s">
        <v>281</v>
      </c>
      <c r="B10" s="151"/>
      <c r="C10" s="164">
        <v>16</v>
      </c>
      <c r="D10" s="168">
        <v>1</v>
      </c>
      <c r="E10" s="169">
        <v>1</v>
      </c>
      <c r="F10" s="168">
        <v>84</v>
      </c>
      <c r="G10" s="170">
        <v>13</v>
      </c>
      <c r="H10" s="171" t="str">
        <f t="shared" si="0"/>
        <v xml:space="preserve"> </v>
      </c>
      <c r="I10" s="171" t="str">
        <f t="shared" si="1"/>
        <v xml:space="preserve"> </v>
      </c>
      <c r="J10" s="171" t="str">
        <f t="shared" si="2"/>
        <v xml:space="preserve"> </v>
      </c>
      <c r="K10" s="171" t="str">
        <f t="shared" si="3"/>
        <v xml:space="preserve"> </v>
      </c>
      <c r="L10" s="171">
        <f t="shared" si="4"/>
        <v>1092</v>
      </c>
      <c r="M10" s="171" t="str">
        <f t="shared" si="5"/>
        <v xml:space="preserve"> </v>
      </c>
      <c r="N10" s="171" t="str">
        <f t="shared" si="6"/>
        <v xml:space="preserve"> </v>
      </c>
      <c r="O10" s="171" t="str">
        <f t="shared" si="7"/>
        <v xml:space="preserve"> </v>
      </c>
      <c r="P10" s="171" t="str">
        <f t="shared" si="8"/>
        <v xml:space="preserve"> </v>
      </c>
      <c r="Q10" s="172" t="str">
        <f t="shared" si="9"/>
        <v xml:space="preserve"> </v>
      </c>
      <c r="R10" s="173"/>
    </row>
    <row r="11" spans="1:18" s="145" customFormat="1" ht="12.75" x14ac:dyDescent="0.25">
      <c r="A11" s="166" t="s">
        <v>282</v>
      </c>
      <c r="B11" s="151"/>
      <c r="C11" s="164">
        <v>10</v>
      </c>
      <c r="D11" s="168">
        <v>1</v>
      </c>
      <c r="E11" s="169">
        <v>1</v>
      </c>
      <c r="F11" s="168">
        <v>175</v>
      </c>
      <c r="G11" s="170">
        <v>1.5</v>
      </c>
      <c r="H11" s="171" t="str">
        <f t="shared" si="0"/>
        <v xml:space="preserve"> </v>
      </c>
      <c r="I11" s="171">
        <f t="shared" si="1"/>
        <v>262.5</v>
      </c>
      <c r="J11" s="171" t="str">
        <f t="shared" si="2"/>
        <v xml:space="preserve"> </v>
      </c>
      <c r="K11" s="171" t="str">
        <f t="shared" si="3"/>
        <v xml:space="preserve"> </v>
      </c>
      <c r="L11" s="171" t="str">
        <f t="shared" si="4"/>
        <v xml:space="preserve"> </v>
      </c>
      <c r="M11" s="171" t="str">
        <f t="shared" si="5"/>
        <v xml:space="preserve"> </v>
      </c>
      <c r="N11" s="171" t="str">
        <f t="shared" si="6"/>
        <v xml:space="preserve"> </v>
      </c>
      <c r="O11" s="171" t="str">
        <f t="shared" si="7"/>
        <v xml:space="preserve"> </v>
      </c>
      <c r="P11" s="171" t="str">
        <f t="shared" si="8"/>
        <v xml:space="preserve"> </v>
      </c>
      <c r="Q11" s="172" t="str">
        <f t="shared" si="9"/>
        <v xml:space="preserve"> </v>
      </c>
      <c r="R11" s="173"/>
    </row>
    <row r="12" spans="1:18" s="145" customFormat="1" ht="12.75" x14ac:dyDescent="0.25">
      <c r="A12" s="166" t="s">
        <v>283</v>
      </c>
      <c r="B12" s="151" t="s">
        <v>249</v>
      </c>
      <c r="C12" s="164">
        <v>16</v>
      </c>
      <c r="D12" s="168">
        <v>1</v>
      </c>
      <c r="E12" s="169">
        <v>1</v>
      </c>
      <c r="F12" s="168">
        <v>13</v>
      </c>
      <c r="G12" s="170">
        <v>2.25</v>
      </c>
      <c r="H12" s="171" t="str">
        <f t="shared" si="0"/>
        <v xml:space="preserve"> </v>
      </c>
      <c r="I12" s="171" t="str">
        <f t="shared" si="1"/>
        <v xml:space="preserve"> </v>
      </c>
      <c r="J12" s="171" t="str">
        <f t="shared" si="2"/>
        <v xml:space="preserve"> </v>
      </c>
      <c r="K12" s="171" t="str">
        <f t="shared" si="3"/>
        <v xml:space="preserve"> </v>
      </c>
      <c r="L12" s="171">
        <f t="shared" si="4"/>
        <v>29.25</v>
      </c>
      <c r="M12" s="171" t="str">
        <f t="shared" si="5"/>
        <v xml:space="preserve"> </v>
      </c>
      <c r="N12" s="171" t="str">
        <f t="shared" si="6"/>
        <v xml:space="preserve"> </v>
      </c>
      <c r="O12" s="171" t="str">
        <f t="shared" si="7"/>
        <v xml:space="preserve"> </v>
      </c>
      <c r="P12" s="171" t="str">
        <f t="shared" si="8"/>
        <v xml:space="preserve"> </v>
      </c>
      <c r="Q12" s="172" t="str">
        <f t="shared" si="9"/>
        <v xml:space="preserve"> </v>
      </c>
      <c r="R12" s="173"/>
    </row>
    <row r="13" spans="1:18" s="145" customFormat="1" ht="12.75" x14ac:dyDescent="0.25">
      <c r="A13" s="166" t="s">
        <v>284</v>
      </c>
      <c r="B13" s="151"/>
      <c r="C13" s="164">
        <v>12</v>
      </c>
      <c r="D13" s="168">
        <v>1</v>
      </c>
      <c r="E13" s="169">
        <v>1</v>
      </c>
      <c r="F13" s="168">
        <v>10</v>
      </c>
      <c r="G13" s="170">
        <v>1.95</v>
      </c>
      <c r="H13" s="171" t="str">
        <f t="shared" si="0"/>
        <v xml:space="preserve"> </v>
      </c>
      <c r="I13" s="171" t="str">
        <f t="shared" si="1"/>
        <v xml:space="preserve"> </v>
      </c>
      <c r="J13" s="171">
        <f t="shared" si="2"/>
        <v>19.5</v>
      </c>
      <c r="K13" s="171" t="str">
        <f t="shared" si="3"/>
        <v xml:space="preserve"> </v>
      </c>
      <c r="L13" s="171" t="str">
        <f t="shared" si="4"/>
        <v xml:space="preserve"> </v>
      </c>
      <c r="M13" s="171" t="str">
        <f t="shared" si="5"/>
        <v xml:space="preserve"> </v>
      </c>
      <c r="N13" s="171" t="str">
        <f t="shared" si="6"/>
        <v xml:space="preserve"> </v>
      </c>
      <c r="O13" s="171" t="str">
        <f t="shared" si="7"/>
        <v xml:space="preserve"> </v>
      </c>
      <c r="P13" s="171" t="str">
        <f t="shared" si="8"/>
        <v xml:space="preserve"> </v>
      </c>
      <c r="Q13" s="172" t="str">
        <f t="shared" si="9"/>
        <v xml:space="preserve"> </v>
      </c>
      <c r="R13" s="173"/>
    </row>
    <row r="14" spans="1:18" s="145" customFormat="1" ht="12.75" x14ac:dyDescent="0.25">
      <c r="A14" s="166" t="s">
        <v>285</v>
      </c>
      <c r="B14" s="151" t="s">
        <v>266</v>
      </c>
      <c r="C14" s="164">
        <v>16</v>
      </c>
      <c r="D14" s="168">
        <v>3</v>
      </c>
      <c r="E14" s="169">
        <v>1</v>
      </c>
      <c r="F14" s="168">
        <v>16</v>
      </c>
      <c r="G14" s="170">
        <v>2.25</v>
      </c>
      <c r="H14" s="171" t="str">
        <f t="shared" si="0"/>
        <v xml:space="preserve"> </v>
      </c>
      <c r="I14" s="171" t="str">
        <f t="shared" si="1"/>
        <v xml:space="preserve"> </v>
      </c>
      <c r="J14" s="171" t="str">
        <f t="shared" si="2"/>
        <v xml:space="preserve"> </v>
      </c>
      <c r="K14" s="171" t="str">
        <f t="shared" si="3"/>
        <v xml:space="preserve"> </v>
      </c>
      <c r="L14" s="171">
        <f t="shared" si="4"/>
        <v>108</v>
      </c>
      <c r="M14" s="171" t="str">
        <f t="shared" si="5"/>
        <v xml:space="preserve"> </v>
      </c>
      <c r="N14" s="171" t="str">
        <f t="shared" si="6"/>
        <v xml:space="preserve"> </v>
      </c>
      <c r="O14" s="171" t="str">
        <f t="shared" si="7"/>
        <v xml:space="preserve"> </v>
      </c>
      <c r="P14" s="171" t="str">
        <f t="shared" si="8"/>
        <v xml:space="preserve"> </v>
      </c>
      <c r="Q14" s="172" t="str">
        <f t="shared" si="9"/>
        <v xml:space="preserve"> </v>
      </c>
      <c r="R14" s="173"/>
    </row>
    <row r="15" spans="1:18" s="145" customFormat="1" ht="12.75" x14ac:dyDescent="0.25">
      <c r="A15" s="166" t="s">
        <v>286</v>
      </c>
      <c r="B15" s="151" t="s">
        <v>264</v>
      </c>
      <c r="C15" s="164">
        <v>16</v>
      </c>
      <c r="D15" s="168">
        <v>1</v>
      </c>
      <c r="E15" s="169">
        <v>1</v>
      </c>
      <c r="F15" s="168">
        <v>8</v>
      </c>
      <c r="G15" s="170">
        <v>2.25</v>
      </c>
      <c r="H15" s="171" t="str">
        <f t="shared" si="0"/>
        <v xml:space="preserve"> </v>
      </c>
      <c r="I15" s="171" t="str">
        <f t="shared" si="1"/>
        <v xml:space="preserve"> </v>
      </c>
      <c r="J15" s="171" t="str">
        <f t="shared" si="2"/>
        <v xml:space="preserve"> </v>
      </c>
      <c r="K15" s="171" t="str">
        <f t="shared" si="3"/>
        <v xml:space="preserve"> </v>
      </c>
      <c r="L15" s="171">
        <f t="shared" si="4"/>
        <v>18</v>
      </c>
      <c r="M15" s="171" t="str">
        <f t="shared" si="5"/>
        <v xml:space="preserve"> </v>
      </c>
      <c r="N15" s="171" t="str">
        <f t="shared" si="6"/>
        <v xml:space="preserve"> </v>
      </c>
      <c r="O15" s="171" t="str">
        <f t="shared" si="7"/>
        <v xml:space="preserve"> </v>
      </c>
      <c r="P15" s="171" t="str">
        <f t="shared" si="8"/>
        <v xml:space="preserve"> </v>
      </c>
      <c r="Q15" s="172" t="str">
        <f t="shared" si="9"/>
        <v xml:space="preserve"> </v>
      </c>
      <c r="R15" s="173"/>
    </row>
    <row r="16" spans="1:18" s="145" customFormat="1" ht="12.75" x14ac:dyDescent="0.25">
      <c r="A16" s="166" t="s">
        <v>287</v>
      </c>
      <c r="B16" s="151"/>
      <c r="C16" s="164">
        <v>14</v>
      </c>
      <c r="D16" s="168">
        <v>1</v>
      </c>
      <c r="E16" s="169">
        <v>1</v>
      </c>
      <c r="F16" s="168">
        <v>12</v>
      </c>
      <c r="G16" s="170">
        <v>2.1</v>
      </c>
      <c r="H16" s="171" t="str">
        <f t="shared" si="0"/>
        <v xml:space="preserve"> </v>
      </c>
      <c r="I16" s="171" t="str">
        <f t="shared" si="1"/>
        <v xml:space="preserve"> </v>
      </c>
      <c r="J16" s="171" t="str">
        <f t="shared" si="2"/>
        <v xml:space="preserve"> </v>
      </c>
      <c r="K16" s="171">
        <f t="shared" si="3"/>
        <v>25.200000000000003</v>
      </c>
      <c r="L16" s="171" t="str">
        <f t="shared" si="4"/>
        <v xml:space="preserve"> </v>
      </c>
      <c r="M16" s="171" t="str">
        <f t="shared" si="5"/>
        <v xml:space="preserve"> </v>
      </c>
      <c r="N16" s="171" t="str">
        <f t="shared" si="6"/>
        <v xml:space="preserve"> </v>
      </c>
      <c r="O16" s="171" t="str">
        <f t="shared" si="7"/>
        <v xml:space="preserve"> </v>
      </c>
      <c r="P16" s="171" t="str">
        <f t="shared" si="8"/>
        <v xml:space="preserve"> </v>
      </c>
      <c r="Q16" s="172" t="str">
        <f t="shared" si="9"/>
        <v xml:space="preserve"> </v>
      </c>
      <c r="R16" s="173"/>
    </row>
    <row r="17" spans="1:18" s="145" customFormat="1" ht="12.75" x14ac:dyDescent="0.25">
      <c r="A17" s="166" t="s">
        <v>288</v>
      </c>
      <c r="B17" s="151"/>
      <c r="C17" s="164">
        <v>12</v>
      </c>
      <c r="D17" s="168">
        <v>1</v>
      </c>
      <c r="E17" s="169">
        <v>1</v>
      </c>
      <c r="F17" s="168">
        <v>38</v>
      </c>
      <c r="G17" s="170">
        <v>1.95</v>
      </c>
      <c r="H17" s="171" t="str">
        <f t="shared" si="0"/>
        <v xml:space="preserve"> </v>
      </c>
      <c r="I17" s="171" t="str">
        <f t="shared" si="1"/>
        <v xml:space="preserve"> </v>
      </c>
      <c r="J17" s="171">
        <f t="shared" si="2"/>
        <v>74.099999999999994</v>
      </c>
      <c r="K17" s="171" t="str">
        <f t="shared" si="3"/>
        <v xml:space="preserve"> </v>
      </c>
      <c r="L17" s="171" t="str">
        <f t="shared" si="4"/>
        <v xml:space="preserve"> </v>
      </c>
      <c r="M17" s="171" t="str">
        <f t="shared" si="5"/>
        <v xml:space="preserve"> </v>
      </c>
      <c r="N17" s="171" t="str">
        <f t="shared" si="6"/>
        <v xml:space="preserve"> </v>
      </c>
      <c r="O17" s="171" t="str">
        <f t="shared" si="7"/>
        <v xml:space="preserve"> </v>
      </c>
      <c r="P17" s="171" t="str">
        <f t="shared" si="8"/>
        <v xml:space="preserve"> </v>
      </c>
      <c r="Q17" s="172" t="str">
        <f t="shared" si="9"/>
        <v xml:space="preserve"> </v>
      </c>
      <c r="R17" s="173"/>
    </row>
    <row r="18" spans="1:18" s="145" customFormat="1" ht="12.75" x14ac:dyDescent="0.25">
      <c r="A18" s="166" t="s">
        <v>289</v>
      </c>
      <c r="B18" s="151" t="s">
        <v>267</v>
      </c>
      <c r="C18" s="164">
        <v>16</v>
      </c>
      <c r="D18" s="168">
        <v>2</v>
      </c>
      <c r="E18" s="169">
        <v>1</v>
      </c>
      <c r="F18" s="168">
        <v>12</v>
      </c>
      <c r="G18" s="170">
        <v>2.25</v>
      </c>
      <c r="H18" s="171" t="str">
        <f t="shared" si="0"/>
        <v xml:space="preserve"> </v>
      </c>
      <c r="I18" s="171" t="str">
        <f t="shared" si="1"/>
        <v xml:space="preserve"> </v>
      </c>
      <c r="J18" s="171" t="str">
        <f t="shared" si="2"/>
        <v xml:space="preserve"> </v>
      </c>
      <c r="K18" s="171" t="str">
        <f t="shared" si="3"/>
        <v xml:space="preserve"> </v>
      </c>
      <c r="L18" s="171">
        <f t="shared" si="4"/>
        <v>54</v>
      </c>
      <c r="M18" s="171" t="str">
        <f t="shared" si="5"/>
        <v xml:space="preserve"> </v>
      </c>
      <c r="N18" s="171" t="str">
        <f t="shared" si="6"/>
        <v xml:space="preserve"> </v>
      </c>
      <c r="O18" s="171" t="str">
        <f t="shared" si="7"/>
        <v xml:space="preserve"> </v>
      </c>
      <c r="P18" s="171" t="str">
        <f t="shared" si="8"/>
        <v xml:space="preserve"> </v>
      </c>
      <c r="Q18" s="172" t="str">
        <f t="shared" si="9"/>
        <v xml:space="preserve"> </v>
      </c>
      <c r="R18" s="173"/>
    </row>
    <row r="19" spans="1:18" s="145" customFormat="1" ht="12.75" x14ac:dyDescent="0.25">
      <c r="A19" s="166" t="s">
        <v>290</v>
      </c>
      <c r="B19" s="167" t="s">
        <v>268</v>
      </c>
      <c r="C19" s="164">
        <v>16</v>
      </c>
      <c r="D19" s="168">
        <v>1</v>
      </c>
      <c r="E19" s="169">
        <v>1</v>
      </c>
      <c r="F19" s="168">
        <v>22</v>
      </c>
      <c r="G19" s="170">
        <v>2.25</v>
      </c>
      <c r="H19" s="171" t="str">
        <f t="shared" si="0"/>
        <v xml:space="preserve"> </v>
      </c>
      <c r="I19" s="171" t="str">
        <f t="shared" si="1"/>
        <v xml:space="preserve"> </v>
      </c>
      <c r="J19" s="171" t="str">
        <f t="shared" si="2"/>
        <v xml:space="preserve"> </v>
      </c>
      <c r="K19" s="171" t="str">
        <f t="shared" si="3"/>
        <v xml:space="preserve"> </v>
      </c>
      <c r="L19" s="171">
        <f t="shared" si="4"/>
        <v>49.5</v>
      </c>
      <c r="M19" s="171" t="str">
        <f t="shared" si="5"/>
        <v xml:space="preserve"> </v>
      </c>
      <c r="N19" s="171" t="str">
        <f t="shared" si="6"/>
        <v xml:space="preserve"> </v>
      </c>
      <c r="O19" s="171" t="str">
        <f t="shared" si="7"/>
        <v xml:space="preserve"> </v>
      </c>
      <c r="P19" s="171" t="str">
        <f t="shared" si="8"/>
        <v xml:space="preserve"> </v>
      </c>
      <c r="Q19" s="172" t="str">
        <f t="shared" si="9"/>
        <v xml:space="preserve"> </v>
      </c>
      <c r="R19" s="173"/>
    </row>
    <row r="20" spans="1:18" s="145" customFormat="1" ht="12.75" x14ac:dyDescent="0.25">
      <c r="A20" s="166" t="s">
        <v>291</v>
      </c>
      <c r="B20" s="167" t="s">
        <v>313</v>
      </c>
      <c r="C20" s="164">
        <v>16</v>
      </c>
      <c r="D20" s="168">
        <v>1</v>
      </c>
      <c r="E20" s="169">
        <v>1</v>
      </c>
      <c r="F20" s="168">
        <v>12</v>
      </c>
      <c r="G20" s="170">
        <v>2.25</v>
      </c>
      <c r="H20" s="171" t="str">
        <f t="shared" si="0"/>
        <v xml:space="preserve"> </v>
      </c>
      <c r="I20" s="171" t="str">
        <f t="shared" si="1"/>
        <v xml:space="preserve"> </v>
      </c>
      <c r="J20" s="171" t="str">
        <f t="shared" si="2"/>
        <v xml:space="preserve"> </v>
      </c>
      <c r="K20" s="171" t="str">
        <f t="shared" si="3"/>
        <v xml:space="preserve"> </v>
      </c>
      <c r="L20" s="171">
        <f t="shared" si="4"/>
        <v>27</v>
      </c>
      <c r="M20" s="171" t="str">
        <f t="shared" si="5"/>
        <v xml:space="preserve"> </v>
      </c>
      <c r="N20" s="171" t="str">
        <f t="shared" si="6"/>
        <v xml:space="preserve"> </v>
      </c>
      <c r="O20" s="171" t="str">
        <f t="shared" si="7"/>
        <v xml:space="preserve"> </v>
      </c>
      <c r="P20" s="171" t="str">
        <f t="shared" si="8"/>
        <v xml:space="preserve"> </v>
      </c>
      <c r="Q20" s="172" t="str">
        <f t="shared" si="9"/>
        <v xml:space="preserve"> </v>
      </c>
      <c r="R20" s="173"/>
    </row>
    <row r="21" spans="1:18" s="145" customFormat="1" ht="12.75" x14ac:dyDescent="0.25">
      <c r="A21" s="166" t="s">
        <v>292</v>
      </c>
      <c r="B21" s="151"/>
      <c r="C21" s="164">
        <v>14</v>
      </c>
      <c r="D21" s="168">
        <v>1</v>
      </c>
      <c r="E21" s="169">
        <v>1</v>
      </c>
      <c r="F21" s="168">
        <v>8</v>
      </c>
      <c r="G21" s="170">
        <v>2.1</v>
      </c>
      <c r="H21" s="171" t="str">
        <f t="shared" si="0"/>
        <v xml:space="preserve"> </v>
      </c>
      <c r="I21" s="171" t="str">
        <f t="shared" si="1"/>
        <v xml:space="preserve"> </v>
      </c>
      <c r="J21" s="171" t="str">
        <f t="shared" si="2"/>
        <v xml:space="preserve"> </v>
      </c>
      <c r="K21" s="171">
        <f t="shared" si="3"/>
        <v>16.8</v>
      </c>
      <c r="L21" s="171" t="str">
        <f t="shared" si="4"/>
        <v xml:space="preserve"> </v>
      </c>
      <c r="M21" s="171" t="str">
        <f t="shared" si="5"/>
        <v xml:space="preserve"> </v>
      </c>
      <c r="N21" s="171" t="str">
        <f t="shared" si="6"/>
        <v xml:space="preserve"> </v>
      </c>
      <c r="O21" s="171" t="str">
        <f t="shared" si="7"/>
        <v xml:space="preserve"> </v>
      </c>
      <c r="P21" s="171" t="str">
        <f t="shared" si="8"/>
        <v xml:space="preserve"> </v>
      </c>
      <c r="Q21" s="172" t="str">
        <f t="shared" si="9"/>
        <v xml:space="preserve"> </v>
      </c>
      <c r="R21" s="173"/>
    </row>
    <row r="22" spans="1:18" s="145" customFormat="1" ht="12.75" x14ac:dyDescent="0.25">
      <c r="A22" s="166" t="s">
        <v>293</v>
      </c>
      <c r="B22" s="151"/>
      <c r="C22" s="164">
        <v>12</v>
      </c>
      <c r="D22" s="168">
        <v>1</v>
      </c>
      <c r="E22" s="169">
        <v>1</v>
      </c>
      <c r="F22" s="168">
        <v>8</v>
      </c>
      <c r="G22" s="170">
        <v>1.95</v>
      </c>
      <c r="H22" s="171" t="str">
        <f t="shared" si="0"/>
        <v xml:space="preserve"> </v>
      </c>
      <c r="I22" s="171" t="str">
        <f t="shared" si="1"/>
        <v xml:space="preserve"> </v>
      </c>
      <c r="J22" s="171">
        <f t="shared" si="2"/>
        <v>15.6</v>
      </c>
      <c r="K22" s="171" t="str">
        <f t="shared" si="3"/>
        <v xml:space="preserve"> </v>
      </c>
      <c r="L22" s="171" t="str">
        <f t="shared" si="4"/>
        <v xml:space="preserve"> </v>
      </c>
      <c r="M22" s="171" t="str">
        <f t="shared" si="5"/>
        <v xml:space="preserve"> </v>
      </c>
      <c r="N22" s="171" t="str">
        <f t="shared" si="6"/>
        <v xml:space="preserve"> </v>
      </c>
      <c r="O22" s="171" t="str">
        <f t="shared" si="7"/>
        <v xml:space="preserve"> </v>
      </c>
      <c r="P22" s="171" t="str">
        <f t="shared" si="8"/>
        <v xml:space="preserve"> </v>
      </c>
      <c r="Q22" s="172" t="str">
        <f t="shared" si="9"/>
        <v xml:space="preserve"> </v>
      </c>
      <c r="R22" s="173"/>
    </row>
    <row r="23" spans="1:18" s="145" customFormat="1" ht="12.75" x14ac:dyDescent="0.25">
      <c r="A23" s="166" t="s">
        <v>294</v>
      </c>
      <c r="B23" s="151" t="s">
        <v>269</v>
      </c>
      <c r="C23" s="164">
        <v>12</v>
      </c>
      <c r="D23" s="168">
        <v>1</v>
      </c>
      <c r="E23" s="169">
        <v>2</v>
      </c>
      <c r="F23" s="168">
        <v>306</v>
      </c>
      <c r="G23" s="170">
        <v>1.95</v>
      </c>
      <c r="H23" s="171" t="str">
        <f t="shared" si="0"/>
        <v xml:space="preserve"> </v>
      </c>
      <c r="I23" s="171" t="str">
        <f t="shared" si="1"/>
        <v xml:space="preserve"> </v>
      </c>
      <c r="J23" s="171">
        <f t="shared" si="2"/>
        <v>596.69999999999993</v>
      </c>
      <c r="K23" s="171" t="str">
        <f t="shared" si="3"/>
        <v xml:space="preserve"> </v>
      </c>
      <c r="L23" s="171" t="str">
        <f t="shared" si="4"/>
        <v xml:space="preserve"> </v>
      </c>
      <c r="M23" s="171" t="str">
        <f t="shared" si="5"/>
        <v xml:space="preserve"> </v>
      </c>
      <c r="N23" s="171" t="str">
        <f t="shared" si="6"/>
        <v xml:space="preserve"> </v>
      </c>
      <c r="O23" s="171" t="str">
        <f t="shared" si="7"/>
        <v xml:space="preserve"> </v>
      </c>
      <c r="P23" s="171" t="str">
        <f t="shared" si="8"/>
        <v xml:space="preserve"> </v>
      </c>
      <c r="Q23" s="172" t="str">
        <f t="shared" si="9"/>
        <v xml:space="preserve"> </v>
      </c>
      <c r="R23" s="173"/>
    </row>
    <row r="24" spans="1:18" s="145" customFormat="1" ht="12.75" x14ac:dyDescent="0.25">
      <c r="A24" s="166" t="s">
        <v>295</v>
      </c>
      <c r="B24" s="151"/>
      <c r="C24" s="164">
        <v>10</v>
      </c>
      <c r="D24" s="168">
        <v>1</v>
      </c>
      <c r="E24" s="169">
        <v>1</v>
      </c>
      <c r="F24" s="168">
        <v>3</v>
      </c>
      <c r="G24" s="170">
        <v>60</v>
      </c>
      <c r="H24" s="171" t="str">
        <f t="shared" si="0"/>
        <v xml:space="preserve"> </v>
      </c>
      <c r="I24" s="171">
        <f t="shared" si="1"/>
        <v>180</v>
      </c>
      <c r="J24" s="171" t="str">
        <f t="shared" si="2"/>
        <v xml:space="preserve"> </v>
      </c>
      <c r="K24" s="171" t="str">
        <f t="shared" si="3"/>
        <v xml:space="preserve"> </v>
      </c>
      <c r="L24" s="171" t="str">
        <f t="shared" si="4"/>
        <v xml:space="preserve"> </v>
      </c>
      <c r="M24" s="171" t="str">
        <f t="shared" si="5"/>
        <v xml:space="preserve"> </v>
      </c>
      <c r="N24" s="171" t="str">
        <f t="shared" si="6"/>
        <v xml:space="preserve"> </v>
      </c>
      <c r="O24" s="171" t="str">
        <f t="shared" si="7"/>
        <v xml:space="preserve"> </v>
      </c>
      <c r="P24" s="171" t="str">
        <f t="shared" si="8"/>
        <v xml:space="preserve"> </v>
      </c>
      <c r="Q24" s="172" t="str">
        <f t="shared" si="9"/>
        <v xml:space="preserve"> </v>
      </c>
      <c r="R24" s="173"/>
    </row>
    <row r="25" spans="1:18" s="145" customFormat="1" ht="12.75" x14ac:dyDescent="0.25">
      <c r="A25" s="166" t="s">
        <v>296</v>
      </c>
      <c r="B25" s="151"/>
      <c r="C25" s="164"/>
      <c r="D25" s="168"/>
      <c r="E25" s="169"/>
      <c r="F25" s="168"/>
      <c r="G25" s="170"/>
      <c r="H25" s="171" t="str">
        <f t="shared" si="0"/>
        <v xml:space="preserve"> </v>
      </c>
      <c r="I25" s="171" t="str">
        <f t="shared" si="1"/>
        <v xml:space="preserve"> </v>
      </c>
      <c r="J25" s="171" t="str">
        <f t="shared" si="2"/>
        <v xml:space="preserve"> </v>
      </c>
      <c r="K25" s="171" t="str">
        <f t="shared" si="3"/>
        <v xml:space="preserve"> </v>
      </c>
      <c r="L25" s="171" t="str">
        <f t="shared" si="4"/>
        <v xml:space="preserve"> </v>
      </c>
      <c r="M25" s="171" t="str">
        <f t="shared" si="5"/>
        <v xml:space="preserve"> </v>
      </c>
      <c r="N25" s="171" t="str">
        <f t="shared" si="6"/>
        <v xml:space="preserve"> </v>
      </c>
      <c r="O25" s="171" t="str">
        <f t="shared" si="7"/>
        <v xml:space="preserve"> </v>
      </c>
      <c r="P25" s="171" t="str">
        <f t="shared" si="8"/>
        <v xml:space="preserve"> </v>
      </c>
      <c r="Q25" s="172" t="str">
        <f t="shared" si="9"/>
        <v xml:space="preserve"> </v>
      </c>
      <c r="R25" s="173"/>
    </row>
    <row r="26" spans="1:18" s="145" customFormat="1" ht="12.75" x14ac:dyDescent="0.25">
      <c r="A26" s="166" t="s">
        <v>297</v>
      </c>
      <c r="B26" s="151"/>
      <c r="C26" s="164"/>
      <c r="D26" s="168"/>
      <c r="E26" s="169"/>
      <c r="F26" s="168"/>
      <c r="G26" s="170"/>
      <c r="H26" s="171" t="str">
        <f t="shared" si="0"/>
        <v xml:space="preserve"> </v>
      </c>
      <c r="I26" s="171" t="str">
        <f t="shared" si="1"/>
        <v xml:space="preserve"> </v>
      </c>
      <c r="J26" s="171" t="str">
        <f t="shared" si="2"/>
        <v xml:space="preserve"> </v>
      </c>
      <c r="K26" s="171" t="str">
        <f t="shared" si="3"/>
        <v xml:space="preserve"> </v>
      </c>
      <c r="L26" s="171" t="str">
        <f t="shared" si="4"/>
        <v xml:space="preserve"> </v>
      </c>
      <c r="M26" s="171" t="str">
        <f t="shared" si="5"/>
        <v xml:space="preserve"> </v>
      </c>
      <c r="N26" s="171" t="str">
        <f t="shared" si="6"/>
        <v xml:space="preserve"> </v>
      </c>
      <c r="O26" s="171" t="str">
        <f t="shared" si="7"/>
        <v xml:space="preserve"> </v>
      </c>
      <c r="P26" s="171" t="str">
        <f t="shared" si="8"/>
        <v xml:space="preserve"> </v>
      </c>
      <c r="Q26" s="172" t="str">
        <f t="shared" si="9"/>
        <v xml:space="preserve"> </v>
      </c>
      <c r="R26" s="173"/>
    </row>
    <row r="27" spans="1:18" s="145" customFormat="1" ht="12.75" x14ac:dyDescent="0.25">
      <c r="A27" s="166" t="s">
        <v>298</v>
      </c>
      <c r="B27" s="174"/>
      <c r="C27" s="164"/>
      <c r="D27" s="168"/>
      <c r="E27" s="169"/>
      <c r="F27" s="168"/>
      <c r="G27" s="170"/>
      <c r="H27" s="171" t="str">
        <f t="shared" si="0"/>
        <v xml:space="preserve"> </v>
      </c>
      <c r="I27" s="171" t="str">
        <f t="shared" si="1"/>
        <v xml:space="preserve"> </v>
      </c>
      <c r="J27" s="171" t="str">
        <f t="shared" si="2"/>
        <v xml:space="preserve"> </v>
      </c>
      <c r="K27" s="171" t="str">
        <f t="shared" si="3"/>
        <v xml:space="preserve"> </v>
      </c>
      <c r="L27" s="171" t="str">
        <f t="shared" si="4"/>
        <v xml:space="preserve"> </v>
      </c>
      <c r="M27" s="171" t="str">
        <f t="shared" si="5"/>
        <v xml:space="preserve"> </v>
      </c>
      <c r="N27" s="171" t="str">
        <f t="shared" si="6"/>
        <v xml:space="preserve"> </v>
      </c>
      <c r="O27" s="171" t="str">
        <f t="shared" si="7"/>
        <v xml:space="preserve"> </v>
      </c>
      <c r="P27" s="171" t="str">
        <f t="shared" si="8"/>
        <v xml:space="preserve"> </v>
      </c>
      <c r="Q27" s="172" t="str">
        <f t="shared" si="9"/>
        <v xml:space="preserve"> </v>
      </c>
      <c r="R27" s="173"/>
    </row>
    <row r="28" spans="1:18" s="145" customFormat="1" ht="12.75" x14ac:dyDescent="0.25">
      <c r="A28" s="166" t="s">
        <v>299</v>
      </c>
      <c r="B28" s="174"/>
      <c r="C28" s="164"/>
      <c r="D28" s="168"/>
      <c r="E28" s="169"/>
      <c r="F28" s="168"/>
      <c r="G28" s="170"/>
      <c r="H28" s="171" t="str">
        <f t="shared" si="0"/>
        <v xml:space="preserve"> </v>
      </c>
      <c r="I28" s="171" t="str">
        <f t="shared" si="1"/>
        <v xml:space="preserve"> </v>
      </c>
      <c r="J28" s="171" t="str">
        <f t="shared" si="2"/>
        <v xml:space="preserve"> </v>
      </c>
      <c r="K28" s="171" t="str">
        <f t="shared" si="3"/>
        <v xml:space="preserve"> </v>
      </c>
      <c r="L28" s="171" t="str">
        <f t="shared" si="4"/>
        <v xml:space="preserve"> </v>
      </c>
      <c r="M28" s="171" t="str">
        <f t="shared" si="5"/>
        <v xml:space="preserve"> </v>
      </c>
      <c r="N28" s="171" t="str">
        <f t="shared" si="6"/>
        <v xml:space="preserve"> </v>
      </c>
      <c r="O28" s="171" t="str">
        <f t="shared" si="7"/>
        <v xml:space="preserve"> </v>
      </c>
      <c r="P28" s="171" t="str">
        <f t="shared" si="8"/>
        <v xml:space="preserve"> </v>
      </c>
      <c r="Q28" s="172" t="str">
        <f t="shared" si="9"/>
        <v xml:space="preserve"> </v>
      </c>
      <c r="R28" s="173"/>
    </row>
    <row r="29" spans="1:18" s="145" customFormat="1" ht="12.75" x14ac:dyDescent="0.25">
      <c r="A29" s="166" t="s">
        <v>300</v>
      </c>
      <c r="B29" s="174"/>
      <c r="C29" s="164"/>
      <c r="D29" s="168"/>
      <c r="E29" s="169"/>
      <c r="F29" s="168"/>
      <c r="G29" s="170"/>
      <c r="H29" s="171" t="str">
        <f t="shared" si="0"/>
        <v xml:space="preserve"> </v>
      </c>
      <c r="I29" s="171" t="str">
        <f t="shared" si="1"/>
        <v xml:space="preserve"> </v>
      </c>
      <c r="J29" s="171" t="str">
        <f t="shared" si="2"/>
        <v xml:space="preserve"> </v>
      </c>
      <c r="K29" s="171" t="str">
        <f t="shared" si="3"/>
        <v xml:space="preserve"> </v>
      </c>
      <c r="L29" s="171" t="str">
        <f t="shared" si="4"/>
        <v xml:space="preserve"> </v>
      </c>
      <c r="M29" s="171" t="str">
        <f t="shared" si="5"/>
        <v xml:space="preserve"> </v>
      </c>
      <c r="N29" s="171" t="str">
        <f t="shared" si="6"/>
        <v xml:space="preserve"> </v>
      </c>
      <c r="O29" s="171" t="str">
        <f t="shared" si="7"/>
        <v xml:space="preserve"> </v>
      </c>
      <c r="P29" s="171" t="str">
        <f t="shared" si="8"/>
        <v xml:space="preserve"> </v>
      </c>
      <c r="Q29" s="172" t="str">
        <f t="shared" si="9"/>
        <v xml:space="preserve"> </v>
      </c>
      <c r="R29" s="173"/>
    </row>
    <row r="30" spans="1:18" s="145" customFormat="1" ht="12.75" x14ac:dyDescent="0.25">
      <c r="A30" s="166" t="s">
        <v>314</v>
      </c>
      <c r="B30" s="174"/>
      <c r="C30" s="164"/>
      <c r="D30" s="168"/>
      <c r="E30" s="169"/>
      <c r="F30" s="168"/>
      <c r="G30" s="170"/>
      <c r="H30" s="171" t="str">
        <f t="shared" si="0"/>
        <v xml:space="preserve"> </v>
      </c>
      <c r="I30" s="171" t="str">
        <f t="shared" si="1"/>
        <v xml:space="preserve"> </v>
      </c>
      <c r="J30" s="171" t="str">
        <f t="shared" si="2"/>
        <v xml:space="preserve"> </v>
      </c>
      <c r="K30" s="171" t="str">
        <f t="shared" si="3"/>
        <v xml:space="preserve"> </v>
      </c>
      <c r="L30" s="171" t="str">
        <f t="shared" si="4"/>
        <v xml:space="preserve"> </v>
      </c>
      <c r="M30" s="171" t="str">
        <f t="shared" si="5"/>
        <v xml:space="preserve"> </v>
      </c>
      <c r="N30" s="171" t="str">
        <f t="shared" si="6"/>
        <v xml:space="preserve"> </v>
      </c>
      <c r="O30" s="171" t="str">
        <f t="shared" si="7"/>
        <v xml:space="preserve"> </v>
      </c>
      <c r="P30" s="171" t="str">
        <f t="shared" si="8"/>
        <v xml:space="preserve"> </v>
      </c>
      <c r="Q30" s="172" t="str">
        <f t="shared" si="9"/>
        <v xml:space="preserve"> </v>
      </c>
      <c r="R30" s="173"/>
    </row>
    <row r="31" spans="1:18" s="145" customFormat="1" ht="12.75" x14ac:dyDescent="0.25">
      <c r="A31" s="166" t="s">
        <v>315</v>
      </c>
      <c r="B31" s="174"/>
      <c r="C31" s="164"/>
      <c r="D31" s="168"/>
      <c r="E31" s="169"/>
      <c r="F31" s="168"/>
      <c r="G31" s="170"/>
      <c r="H31" s="171" t="str">
        <f t="shared" si="0"/>
        <v xml:space="preserve"> </v>
      </c>
      <c r="I31" s="171" t="str">
        <f t="shared" si="1"/>
        <v xml:space="preserve"> </v>
      </c>
      <c r="J31" s="171" t="str">
        <f t="shared" si="2"/>
        <v xml:space="preserve"> </v>
      </c>
      <c r="K31" s="171" t="str">
        <f t="shared" si="3"/>
        <v xml:space="preserve"> </v>
      </c>
      <c r="L31" s="171" t="str">
        <f t="shared" si="4"/>
        <v xml:space="preserve"> </v>
      </c>
      <c r="M31" s="171" t="str">
        <f t="shared" si="5"/>
        <v xml:space="preserve"> </v>
      </c>
      <c r="N31" s="171" t="str">
        <f t="shared" si="6"/>
        <v xml:space="preserve"> </v>
      </c>
      <c r="O31" s="171" t="str">
        <f t="shared" si="7"/>
        <v xml:space="preserve"> </v>
      </c>
      <c r="P31" s="171" t="str">
        <f t="shared" si="8"/>
        <v xml:space="preserve"> </v>
      </c>
      <c r="Q31" s="172" t="str">
        <f t="shared" si="9"/>
        <v xml:space="preserve"> </v>
      </c>
      <c r="R31" s="173"/>
    </row>
    <row r="32" spans="1:18" s="145" customFormat="1" ht="12.75" x14ac:dyDescent="0.25">
      <c r="A32" s="166" t="s">
        <v>316</v>
      </c>
      <c r="B32" s="174"/>
      <c r="C32" s="164"/>
      <c r="D32" s="168"/>
      <c r="E32" s="169"/>
      <c r="F32" s="168"/>
      <c r="G32" s="170"/>
      <c r="H32" s="171" t="str">
        <f t="shared" si="0"/>
        <v xml:space="preserve"> </v>
      </c>
      <c r="I32" s="171" t="str">
        <f t="shared" si="1"/>
        <v xml:space="preserve"> </v>
      </c>
      <c r="J32" s="171" t="str">
        <f t="shared" si="2"/>
        <v xml:space="preserve"> </v>
      </c>
      <c r="K32" s="171" t="str">
        <f t="shared" si="3"/>
        <v xml:space="preserve"> </v>
      </c>
      <c r="L32" s="171" t="str">
        <f t="shared" si="4"/>
        <v xml:space="preserve"> </v>
      </c>
      <c r="M32" s="171" t="str">
        <f t="shared" si="5"/>
        <v xml:space="preserve"> </v>
      </c>
      <c r="N32" s="171" t="str">
        <f t="shared" si="6"/>
        <v xml:space="preserve"> </v>
      </c>
      <c r="O32" s="171" t="str">
        <f t="shared" si="7"/>
        <v xml:space="preserve"> </v>
      </c>
      <c r="P32" s="171" t="str">
        <f t="shared" si="8"/>
        <v xml:space="preserve"> </v>
      </c>
      <c r="Q32" s="172" t="str">
        <f t="shared" si="9"/>
        <v xml:space="preserve"> </v>
      </c>
      <c r="R32" s="173"/>
    </row>
    <row r="33" spans="1:18" s="145" customFormat="1" ht="12.75" x14ac:dyDescent="0.25">
      <c r="A33" s="166" t="s">
        <v>317</v>
      </c>
      <c r="B33" s="174"/>
      <c r="C33" s="164"/>
      <c r="D33" s="168"/>
      <c r="E33" s="169"/>
      <c r="F33" s="168"/>
      <c r="G33" s="170"/>
      <c r="H33" s="171" t="str">
        <f t="shared" si="0"/>
        <v xml:space="preserve"> </v>
      </c>
      <c r="I33" s="171" t="str">
        <f t="shared" si="1"/>
        <v xml:space="preserve"> </v>
      </c>
      <c r="J33" s="171" t="str">
        <f t="shared" si="2"/>
        <v xml:space="preserve"> </v>
      </c>
      <c r="K33" s="171" t="str">
        <f t="shared" si="3"/>
        <v xml:space="preserve"> </v>
      </c>
      <c r="L33" s="171" t="str">
        <f t="shared" si="4"/>
        <v xml:space="preserve"> </v>
      </c>
      <c r="M33" s="171" t="str">
        <f t="shared" si="5"/>
        <v xml:space="preserve"> </v>
      </c>
      <c r="N33" s="171" t="str">
        <f t="shared" si="6"/>
        <v xml:space="preserve"> </v>
      </c>
      <c r="O33" s="171" t="str">
        <f t="shared" si="7"/>
        <v xml:space="preserve"> </v>
      </c>
      <c r="P33" s="171" t="str">
        <f t="shared" si="8"/>
        <v xml:space="preserve"> </v>
      </c>
      <c r="Q33" s="172" t="str">
        <f t="shared" si="9"/>
        <v xml:space="preserve"> </v>
      </c>
      <c r="R33" s="173"/>
    </row>
    <row r="34" spans="1:18" s="145" customFormat="1" ht="12.75" x14ac:dyDescent="0.25">
      <c r="A34" s="166" t="s">
        <v>318</v>
      </c>
      <c r="B34" s="174"/>
      <c r="C34" s="164"/>
      <c r="D34" s="168"/>
      <c r="E34" s="169"/>
      <c r="F34" s="168"/>
      <c r="G34" s="170"/>
      <c r="H34" s="171" t="str">
        <f t="shared" si="0"/>
        <v xml:space="preserve"> </v>
      </c>
      <c r="I34" s="171" t="str">
        <f t="shared" si="1"/>
        <v xml:space="preserve"> </v>
      </c>
      <c r="J34" s="171" t="str">
        <f t="shared" si="2"/>
        <v xml:space="preserve"> </v>
      </c>
      <c r="K34" s="171" t="str">
        <f t="shared" si="3"/>
        <v xml:space="preserve"> </v>
      </c>
      <c r="L34" s="171" t="str">
        <f t="shared" si="4"/>
        <v xml:space="preserve"> </v>
      </c>
      <c r="M34" s="171" t="str">
        <f t="shared" si="5"/>
        <v xml:space="preserve"> </v>
      </c>
      <c r="N34" s="171" t="str">
        <f t="shared" si="6"/>
        <v xml:space="preserve"> </v>
      </c>
      <c r="O34" s="171" t="str">
        <f t="shared" si="7"/>
        <v xml:space="preserve"> </v>
      </c>
      <c r="P34" s="171" t="str">
        <f t="shared" si="8"/>
        <v xml:space="preserve"> </v>
      </c>
      <c r="Q34" s="172" t="str">
        <f t="shared" si="9"/>
        <v xml:space="preserve"> </v>
      </c>
      <c r="R34" s="173"/>
    </row>
    <row r="35" spans="1:18" s="145" customFormat="1" ht="12.75" x14ac:dyDescent="0.25">
      <c r="A35" s="166" t="s">
        <v>319</v>
      </c>
      <c r="B35" s="174"/>
      <c r="C35" s="164"/>
      <c r="D35" s="168"/>
      <c r="E35" s="169"/>
      <c r="F35" s="168"/>
      <c r="G35" s="170"/>
      <c r="H35" s="171" t="str">
        <f t="shared" si="0"/>
        <v xml:space="preserve"> </v>
      </c>
      <c r="I35" s="171" t="str">
        <f t="shared" si="1"/>
        <v xml:space="preserve"> </v>
      </c>
      <c r="J35" s="171" t="str">
        <f t="shared" si="2"/>
        <v xml:space="preserve"> </v>
      </c>
      <c r="K35" s="171" t="str">
        <f t="shared" si="3"/>
        <v xml:space="preserve"> </v>
      </c>
      <c r="L35" s="171" t="str">
        <f t="shared" si="4"/>
        <v xml:space="preserve"> </v>
      </c>
      <c r="M35" s="171" t="str">
        <f t="shared" si="5"/>
        <v xml:space="preserve"> </v>
      </c>
      <c r="N35" s="171" t="str">
        <f t="shared" si="6"/>
        <v xml:space="preserve"> </v>
      </c>
      <c r="O35" s="171" t="str">
        <f t="shared" si="7"/>
        <v xml:space="preserve"> </v>
      </c>
      <c r="P35" s="171" t="str">
        <f t="shared" si="8"/>
        <v xml:space="preserve"> </v>
      </c>
      <c r="Q35" s="172" t="str">
        <f t="shared" si="9"/>
        <v xml:space="preserve"> </v>
      </c>
      <c r="R35" s="173"/>
    </row>
    <row r="36" spans="1:18" s="145" customFormat="1" ht="12.75" x14ac:dyDescent="0.25">
      <c r="A36" s="166" t="s">
        <v>320</v>
      </c>
      <c r="B36" s="174"/>
      <c r="C36" s="164"/>
      <c r="D36" s="168"/>
      <c r="E36" s="169"/>
      <c r="F36" s="168"/>
      <c r="G36" s="170"/>
      <c r="H36" s="171" t="str">
        <f t="shared" si="0"/>
        <v xml:space="preserve"> </v>
      </c>
      <c r="I36" s="171" t="str">
        <f t="shared" si="1"/>
        <v xml:space="preserve"> </v>
      </c>
      <c r="J36" s="171" t="str">
        <f t="shared" si="2"/>
        <v xml:space="preserve"> </v>
      </c>
      <c r="K36" s="171" t="str">
        <f t="shared" si="3"/>
        <v xml:space="preserve"> </v>
      </c>
      <c r="L36" s="171" t="str">
        <f t="shared" si="4"/>
        <v xml:space="preserve"> </v>
      </c>
      <c r="M36" s="171" t="str">
        <f t="shared" si="5"/>
        <v xml:space="preserve"> </v>
      </c>
      <c r="N36" s="171" t="str">
        <f t="shared" si="6"/>
        <v xml:space="preserve"> </v>
      </c>
      <c r="O36" s="171" t="str">
        <f t="shared" si="7"/>
        <v xml:space="preserve"> </v>
      </c>
      <c r="P36" s="171" t="str">
        <f t="shared" si="8"/>
        <v xml:space="preserve"> </v>
      </c>
      <c r="Q36" s="172" t="str">
        <f t="shared" si="9"/>
        <v xml:space="preserve"> </v>
      </c>
      <c r="R36" s="173"/>
    </row>
    <row r="37" spans="1:18" s="145" customFormat="1" ht="12.75" x14ac:dyDescent="0.25">
      <c r="A37" s="166" t="s">
        <v>321</v>
      </c>
      <c r="B37" s="174"/>
      <c r="C37" s="164"/>
      <c r="D37" s="168"/>
      <c r="E37" s="169"/>
      <c r="F37" s="168"/>
      <c r="G37" s="170"/>
      <c r="H37" s="171" t="str">
        <f t="shared" si="0"/>
        <v xml:space="preserve"> </v>
      </c>
      <c r="I37" s="171" t="str">
        <f t="shared" si="1"/>
        <v xml:space="preserve"> </v>
      </c>
      <c r="J37" s="171" t="str">
        <f t="shared" si="2"/>
        <v xml:space="preserve"> </v>
      </c>
      <c r="K37" s="171" t="str">
        <f t="shared" si="3"/>
        <v xml:space="preserve"> </v>
      </c>
      <c r="L37" s="171" t="str">
        <f t="shared" si="4"/>
        <v xml:space="preserve"> </v>
      </c>
      <c r="M37" s="171" t="str">
        <f t="shared" si="5"/>
        <v xml:space="preserve"> </v>
      </c>
      <c r="N37" s="171" t="str">
        <f t="shared" si="6"/>
        <v xml:space="preserve"> </v>
      </c>
      <c r="O37" s="171" t="str">
        <f t="shared" si="7"/>
        <v xml:space="preserve"> </v>
      </c>
      <c r="P37" s="171" t="str">
        <f t="shared" si="8"/>
        <v xml:space="preserve"> </v>
      </c>
      <c r="Q37" s="172" t="str">
        <f t="shared" si="9"/>
        <v xml:space="preserve"> </v>
      </c>
      <c r="R37" s="173"/>
    </row>
    <row r="38" spans="1:18" s="145" customFormat="1" ht="12.75" x14ac:dyDescent="0.25">
      <c r="A38" s="166" t="s">
        <v>322</v>
      </c>
      <c r="B38" s="151"/>
      <c r="C38" s="164"/>
      <c r="D38" s="168"/>
      <c r="E38" s="169"/>
      <c r="F38" s="168"/>
      <c r="G38" s="170"/>
      <c r="H38" s="171" t="str">
        <f t="shared" si="0"/>
        <v xml:space="preserve"> </v>
      </c>
      <c r="I38" s="171" t="str">
        <f t="shared" si="1"/>
        <v xml:space="preserve"> </v>
      </c>
      <c r="J38" s="171" t="str">
        <f t="shared" si="2"/>
        <v xml:space="preserve"> </v>
      </c>
      <c r="K38" s="171" t="str">
        <f t="shared" si="3"/>
        <v xml:space="preserve"> </v>
      </c>
      <c r="L38" s="171" t="str">
        <f t="shared" si="4"/>
        <v xml:space="preserve"> </v>
      </c>
      <c r="M38" s="171" t="str">
        <f t="shared" si="5"/>
        <v xml:space="preserve"> </v>
      </c>
      <c r="N38" s="171" t="str">
        <f t="shared" si="6"/>
        <v xml:space="preserve"> </v>
      </c>
      <c r="O38" s="171" t="str">
        <f t="shared" si="7"/>
        <v xml:space="preserve"> </v>
      </c>
      <c r="P38" s="171" t="str">
        <f t="shared" si="8"/>
        <v xml:space="preserve"> </v>
      </c>
      <c r="Q38" s="172" t="str">
        <f t="shared" si="9"/>
        <v xml:space="preserve"> </v>
      </c>
      <c r="R38" s="173"/>
    </row>
    <row r="39" spans="1:18" s="145" customFormat="1" ht="12.75" x14ac:dyDescent="0.25">
      <c r="A39" s="175"/>
      <c r="B39" s="176"/>
      <c r="C39" s="176"/>
      <c r="D39" s="177"/>
      <c r="E39" s="178" t="s">
        <v>301</v>
      </c>
      <c r="F39" s="158"/>
      <c r="G39" s="160"/>
      <c r="H39" s="171">
        <f t="shared" ref="H39:Q39" si="10">SUM(H7:H38)</f>
        <v>0</v>
      </c>
      <c r="I39" s="171">
        <f t="shared" si="10"/>
        <v>442.5</v>
      </c>
      <c r="J39" s="171">
        <f t="shared" si="10"/>
        <v>705.89999999999986</v>
      </c>
      <c r="K39" s="171">
        <f t="shared" si="10"/>
        <v>2217.2200000000003</v>
      </c>
      <c r="L39" s="171">
        <f t="shared" si="10"/>
        <v>2460.9700000000003</v>
      </c>
      <c r="M39" s="171">
        <f t="shared" si="10"/>
        <v>0</v>
      </c>
      <c r="N39" s="171">
        <f t="shared" si="10"/>
        <v>0</v>
      </c>
      <c r="O39" s="171">
        <f t="shared" si="10"/>
        <v>0</v>
      </c>
      <c r="P39" s="171">
        <f t="shared" si="10"/>
        <v>0</v>
      </c>
      <c r="Q39" s="179">
        <f t="shared" si="10"/>
        <v>0</v>
      </c>
      <c r="R39" s="173"/>
    </row>
    <row r="40" spans="1:18" s="145" customFormat="1" ht="12.75" x14ac:dyDescent="0.25">
      <c r="A40" s="180"/>
      <c r="B40" s="24"/>
      <c r="C40" s="24"/>
      <c r="D40" s="181"/>
      <c r="E40" s="178" t="s">
        <v>302</v>
      </c>
      <c r="F40" s="158"/>
      <c r="G40" s="160"/>
      <c r="H40" s="171">
        <f t="shared" ref="H40:Q40" si="11">H39*H6</f>
        <v>0</v>
      </c>
      <c r="I40" s="171">
        <f t="shared" si="11"/>
        <v>273.02249999999998</v>
      </c>
      <c r="J40" s="171">
        <f t="shared" si="11"/>
        <v>626.83919999999989</v>
      </c>
      <c r="K40" s="171">
        <f t="shared" si="11"/>
        <v>2678.4017600000002</v>
      </c>
      <c r="L40" s="171">
        <f t="shared" si="11"/>
        <v>3883.4106600000005</v>
      </c>
      <c r="M40" s="171">
        <f t="shared" si="11"/>
        <v>0</v>
      </c>
      <c r="N40" s="171">
        <f t="shared" si="11"/>
        <v>0</v>
      </c>
      <c r="O40" s="171">
        <f t="shared" si="11"/>
        <v>0</v>
      </c>
      <c r="P40" s="171">
        <f t="shared" si="11"/>
        <v>0</v>
      </c>
      <c r="Q40" s="179">
        <f t="shared" si="11"/>
        <v>0</v>
      </c>
      <c r="R40" s="182"/>
    </row>
    <row r="41" spans="1:18" s="145" customFormat="1" ht="12.75" x14ac:dyDescent="0.25">
      <c r="A41" s="180"/>
      <c r="B41" s="24"/>
      <c r="C41" s="24"/>
      <c r="D41" s="181"/>
      <c r="E41" s="178" t="s">
        <v>303</v>
      </c>
      <c r="F41" s="158"/>
      <c r="G41" s="160"/>
      <c r="H41" s="171"/>
      <c r="I41" s="171"/>
      <c r="J41" s="171"/>
      <c r="K41" s="171"/>
      <c r="L41" s="171"/>
      <c r="M41" s="171"/>
      <c r="N41" s="171"/>
      <c r="O41" s="171"/>
      <c r="P41" s="171"/>
      <c r="Q41" s="179"/>
      <c r="R41" s="182"/>
    </row>
    <row r="42" spans="1:18" s="145" customFormat="1" ht="12.75" x14ac:dyDescent="0.25">
      <c r="A42" s="180"/>
      <c r="B42" s="24"/>
      <c r="C42" s="24"/>
      <c r="D42" s="181"/>
      <c r="E42" s="178" t="s">
        <v>304</v>
      </c>
      <c r="F42" s="158"/>
      <c r="G42" s="160"/>
      <c r="H42" s="171">
        <f t="shared" ref="H42:Q42" si="12">SUM(H40:H41)</f>
        <v>0</v>
      </c>
      <c r="I42" s="171">
        <f t="shared" si="12"/>
        <v>273.02249999999998</v>
      </c>
      <c r="J42" s="171">
        <f t="shared" si="12"/>
        <v>626.83919999999989</v>
      </c>
      <c r="K42" s="171">
        <f t="shared" si="12"/>
        <v>2678.4017600000002</v>
      </c>
      <c r="L42" s="171">
        <f t="shared" si="12"/>
        <v>3883.4106600000005</v>
      </c>
      <c r="M42" s="171">
        <f t="shared" si="12"/>
        <v>0</v>
      </c>
      <c r="N42" s="171">
        <f t="shared" si="12"/>
        <v>0</v>
      </c>
      <c r="O42" s="171">
        <f t="shared" si="12"/>
        <v>0</v>
      </c>
      <c r="P42" s="171">
        <f t="shared" si="12"/>
        <v>0</v>
      </c>
      <c r="Q42" s="179">
        <f t="shared" si="12"/>
        <v>0</v>
      </c>
      <c r="R42" s="182"/>
    </row>
    <row r="43" spans="1:18" s="145" customFormat="1" ht="13.5" thickBot="1" x14ac:dyDescent="0.3">
      <c r="A43" s="183"/>
      <c r="B43" s="184"/>
      <c r="C43" s="184"/>
      <c r="D43" s="185"/>
      <c r="E43" s="523" t="s">
        <v>305</v>
      </c>
      <c r="F43" s="524"/>
      <c r="G43" s="525"/>
      <c r="H43" s="186" t="s">
        <v>306</v>
      </c>
      <c r="I43" s="186">
        <f>SUM(H42:J42)</f>
        <v>899.86169999999993</v>
      </c>
      <c r="J43" s="186" t="s">
        <v>307</v>
      </c>
      <c r="K43" s="186" t="s">
        <v>308</v>
      </c>
      <c r="L43" s="186">
        <f>SUM(K42:Q42)</f>
        <v>6561.8124200000002</v>
      </c>
      <c r="M43" s="186" t="s">
        <v>307</v>
      </c>
      <c r="N43" s="186"/>
      <c r="O43" s="186"/>
      <c r="P43" s="186"/>
      <c r="Q43" s="187">
        <f>I43+L43</f>
        <v>7461.6741199999997</v>
      </c>
      <c r="R43" s="182"/>
    </row>
    <row r="44" spans="1:18" s="145" customFormat="1" ht="13.5" thickTop="1" x14ac:dyDescent="0.25">
      <c r="A44" s="24"/>
      <c r="B44" s="24"/>
      <c r="C44" s="24"/>
      <c r="D44" s="24"/>
      <c r="E44" s="24"/>
      <c r="F44" s="24"/>
      <c r="G44" s="188"/>
      <c r="H44" s="24"/>
      <c r="I44" s="182"/>
      <c r="J44" s="24"/>
      <c r="K44" s="24"/>
      <c r="L44" s="182"/>
      <c r="M44" s="24"/>
      <c r="N44" s="24"/>
      <c r="O44" s="24"/>
      <c r="P44" s="182"/>
      <c r="Q44" s="182"/>
      <c r="R44" s="182"/>
    </row>
    <row r="45" spans="1:18" s="145" customFormat="1" ht="13.5" thickBot="1" x14ac:dyDescent="0.3">
      <c r="A45" s="24"/>
      <c r="B45" s="24"/>
      <c r="C45" s="24"/>
      <c r="D45" s="24"/>
      <c r="E45" s="24"/>
      <c r="F45" s="24"/>
      <c r="G45" s="188"/>
      <c r="H45" s="24"/>
      <c r="I45" s="182"/>
      <c r="J45" s="24"/>
      <c r="K45" s="24"/>
      <c r="L45" s="182"/>
      <c r="M45" s="24"/>
      <c r="N45" s="24"/>
      <c r="O45" s="24"/>
      <c r="P45" s="182"/>
      <c r="Q45" s="182"/>
      <c r="R45" s="182"/>
    </row>
    <row r="46" spans="1:18" s="145" customFormat="1" ht="13.5" thickTop="1" x14ac:dyDescent="0.25">
      <c r="A46" s="136" t="s">
        <v>309</v>
      </c>
      <c r="B46" s="137"/>
      <c r="C46" s="138" t="s">
        <v>0</v>
      </c>
      <c r="D46" s="139" t="str">
        <f>D1</f>
        <v>HAFZULLAH İNŞ. MİM. BİLİŞ. TİC. LTD. ŞTİ. LTD.ŞTİ.</v>
      </c>
      <c r="E46" s="139"/>
      <c r="F46" s="139"/>
      <c r="G46" s="139"/>
      <c r="H46" s="139"/>
      <c r="I46" s="139"/>
      <c r="J46" s="139"/>
      <c r="K46" s="139"/>
      <c r="L46" s="139"/>
      <c r="M46" s="139"/>
      <c r="N46" s="140"/>
      <c r="O46" s="141"/>
      <c r="P46" s="142" t="s">
        <v>270</v>
      </c>
      <c r="Q46" s="143">
        <f>Q1</f>
        <v>39370</v>
      </c>
      <c r="R46" s="144"/>
    </row>
    <row r="47" spans="1:18" s="145" customFormat="1" ht="12.75" x14ac:dyDescent="0.25">
      <c r="A47" s="146" t="s">
        <v>310</v>
      </c>
      <c r="B47" s="147"/>
      <c r="C47" s="148" t="s">
        <v>0</v>
      </c>
      <c r="D47" s="149" t="str">
        <f>D2</f>
        <v>İŞ MERKEZİ KABA İŞLER KEŞİF</v>
      </c>
      <c r="E47" s="149"/>
      <c r="F47" s="149"/>
      <c r="G47" s="149"/>
      <c r="H47" s="149"/>
      <c r="I47" s="149"/>
      <c r="J47" s="149"/>
      <c r="K47" s="149"/>
      <c r="L47" s="149"/>
      <c r="M47" s="149"/>
      <c r="N47" s="150"/>
      <c r="O47" s="151"/>
      <c r="P47" s="152" t="s">
        <v>271</v>
      </c>
      <c r="Q47" s="153"/>
      <c r="R47" s="154"/>
    </row>
    <row r="48" spans="1:18" s="145" customFormat="1" ht="12.75" x14ac:dyDescent="0.25">
      <c r="A48" s="146" t="s">
        <v>311</v>
      </c>
      <c r="B48" s="147"/>
      <c r="C48" s="148" t="s">
        <v>0</v>
      </c>
      <c r="D48" s="189" t="s">
        <v>402</v>
      </c>
      <c r="E48" s="149"/>
      <c r="F48" s="149"/>
      <c r="G48" s="149"/>
      <c r="H48" s="149"/>
      <c r="I48" s="149"/>
      <c r="J48" s="149"/>
      <c r="K48" s="149"/>
      <c r="L48" s="149"/>
      <c r="M48" s="149"/>
      <c r="N48" s="156"/>
      <c r="O48" s="151"/>
      <c r="P48" s="152" t="s">
        <v>272</v>
      </c>
      <c r="Q48" s="153">
        <v>2</v>
      </c>
      <c r="R48" s="154"/>
    </row>
    <row r="49" spans="1:18" s="145" customFormat="1" ht="12.75" x14ac:dyDescent="0.25">
      <c r="A49" s="157" t="s">
        <v>312</v>
      </c>
      <c r="B49" s="158"/>
      <c r="C49" s="159" t="s">
        <v>0</v>
      </c>
      <c r="D49" s="149" t="str">
        <f>D4</f>
        <v>TD-TK-07.004</v>
      </c>
      <c r="E49" s="158"/>
      <c r="F49" s="158"/>
      <c r="G49" s="160"/>
      <c r="H49" s="526" t="s">
        <v>273</v>
      </c>
      <c r="I49" s="527"/>
      <c r="J49" s="527"/>
      <c r="K49" s="527"/>
      <c r="L49" s="527"/>
      <c r="M49" s="527"/>
      <c r="N49" s="527"/>
      <c r="O49" s="527"/>
      <c r="P49" s="161"/>
      <c r="Q49" s="162"/>
      <c r="R49" s="163"/>
    </row>
    <row r="50" spans="1:18" s="145" customFormat="1" ht="12.75" x14ac:dyDescent="0.25">
      <c r="A50" s="528" t="s">
        <v>274</v>
      </c>
      <c r="B50" s="529" t="s">
        <v>275</v>
      </c>
      <c r="C50" s="529" t="s">
        <v>276</v>
      </c>
      <c r="D50" s="530" t="s">
        <v>58</v>
      </c>
      <c r="E50" s="531"/>
      <c r="F50" s="532"/>
      <c r="G50" s="536" t="s">
        <v>277</v>
      </c>
      <c r="H50" s="164">
        <v>8</v>
      </c>
      <c r="I50" s="164">
        <v>10</v>
      </c>
      <c r="J50" s="164">
        <v>12</v>
      </c>
      <c r="K50" s="164">
        <v>14</v>
      </c>
      <c r="L50" s="164">
        <v>16</v>
      </c>
      <c r="M50" s="164">
        <v>18</v>
      </c>
      <c r="N50" s="164">
        <v>20</v>
      </c>
      <c r="O50" s="164">
        <v>22</v>
      </c>
      <c r="P50" s="164">
        <v>25</v>
      </c>
      <c r="Q50" s="165">
        <v>32</v>
      </c>
      <c r="R50" s="154"/>
    </row>
    <row r="51" spans="1:18" s="145" customFormat="1" ht="12.75" x14ac:dyDescent="0.25">
      <c r="A51" s="528"/>
      <c r="B51" s="529"/>
      <c r="C51" s="529"/>
      <c r="D51" s="533"/>
      <c r="E51" s="534"/>
      <c r="F51" s="535"/>
      <c r="G51" s="537"/>
      <c r="H51" s="164">
        <v>0.39500000000000002</v>
      </c>
      <c r="I51" s="164">
        <v>0.61699999999999999</v>
      </c>
      <c r="J51" s="164">
        <v>0.88800000000000001</v>
      </c>
      <c r="K51" s="164">
        <v>1.208</v>
      </c>
      <c r="L51" s="164">
        <v>1.5780000000000001</v>
      </c>
      <c r="M51" s="164">
        <v>1.998</v>
      </c>
      <c r="N51" s="164">
        <v>2.4660000000000002</v>
      </c>
      <c r="O51" s="164">
        <v>2.984</v>
      </c>
      <c r="P51" s="164">
        <v>3.68</v>
      </c>
      <c r="Q51" s="165">
        <v>6.3179999999999996</v>
      </c>
      <c r="R51" s="154"/>
    </row>
    <row r="52" spans="1:18" s="145" customFormat="1" ht="12.75" x14ac:dyDescent="0.25">
      <c r="A52" s="166" t="s">
        <v>323</v>
      </c>
      <c r="B52" s="167" t="s">
        <v>205</v>
      </c>
      <c r="C52" s="164">
        <v>8</v>
      </c>
      <c r="D52" s="168">
        <v>1</v>
      </c>
      <c r="E52" s="169">
        <v>1</v>
      </c>
      <c r="F52" s="168">
        <v>17</v>
      </c>
      <c r="G52" s="170">
        <v>6.65</v>
      </c>
      <c r="H52" s="171">
        <f t="shared" ref="H52:H83" si="13">IF(C52=8,D52*F52*G52," ")</f>
        <v>113.05000000000001</v>
      </c>
      <c r="I52" s="171" t="str">
        <f t="shared" ref="I52:I83" si="14">IF(C52=10,D52*F52*G52," ")</f>
        <v xml:space="preserve"> </v>
      </c>
      <c r="J52" s="171" t="str">
        <f t="shared" ref="J52:J83" si="15">IF(C52=12,D52*F52*G52," ")</f>
        <v xml:space="preserve"> </v>
      </c>
      <c r="K52" s="171" t="str">
        <f t="shared" ref="K52:K83" si="16">IF(C52=14,D52*F52*G52," ")</f>
        <v xml:space="preserve"> </v>
      </c>
      <c r="L52" s="171" t="str">
        <f t="shared" ref="L52:L83" si="17">IF(C52=16,D52*F52*G52," ")</f>
        <v xml:space="preserve"> </v>
      </c>
      <c r="M52" s="171" t="str">
        <f t="shared" ref="M52:M83" si="18">IF(C52=18,D52*F52*G52," ")</f>
        <v xml:space="preserve"> </v>
      </c>
      <c r="N52" s="171" t="str">
        <f t="shared" ref="N52:N83" si="19">IF(C52=20,D52*F52*G52," ")</f>
        <v xml:space="preserve"> </v>
      </c>
      <c r="O52" s="171" t="str">
        <f t="shared" ref="O52:O83" si="20">IF(C52=22,D52*F52*G52," ")</f>
        <v xml:space="preserve"> </v>
      </c>
      <c r="P52" s="171" t="str">
        <f t="shared" ref="P52:P83" si="21">IF(C52=25,D52*F52*G52," ")</f>
        <v xml:space="preserve"> </v>
      </c>
      <c r="Q52" s="172" t="str">
        <f t="shared" ref="Q52:Q83" si="22">IF(C52=32,D52*F52*G52," ")</f>
        <v xml:space="preserve"> </v>
      </c>
      <c r="R52" s="173"/>
    </row>
    <row r="53" spans="1:18" s="145" customFormat="1" ht="12.75" x14ac:dyDescent="0.25">
      <c r="A53" s="166" t="s">
        <v>324</v>
      </c>
      <c r="B53" s="167"/>
      <c r="C53" s="164">
        <v>8</v>
      </c>
      <c r="D53" s="168">
        <v>1</v>
      </c>
      <c r="E53" s="169">
        <v>1</v>
      </c>
      <c r="F53" s="168">
        <v>12</v>
      </c>
      <c r="G53" s="170">
        <v>10.3</v>
      </c>
      <c r="H53" s="171">
        <f t="shared" si="13"/>
        <v>123.60000000000001</v>
      </c>
      <c r="I53" s="171" t="str">
        <f t="shared" si="14"/>
        <v xml:space="preserve"> </v>
      </c>
      <c r="J53" s="171" t="str">
        <f t="shared" si="15"/>
        <v xml:space="preserve"> </v>
      </c>
      <c r="K53" s="171" t="str">
        <f t="shared" si="16"/>
        <v xml:space="preserve"> </v>
      </c>
      <c r="L53" s="171" t="str">
        <f t="shared" si="17"/>
        <v xml:space="preserve"> </v>
      </c>
      <c r="M53" s="171" t="str">
        <f t="shared" si="18"/>
        <v xml:space="preserve"> </v>
      </c>
      <c r="N53" s="171" t="str">
        <f t="shared" si="19"/>
        <v xml:space="preserve"> </v>
      </c>
      <c r="O53" s="171" t="str">
        <f t="shared" si="20"/>
        <v xml:space="preserve"> </v>
      </c>
      <c r="P53" s="171" t="str">
        <f t="shared" si="21"/>
        <v xml:space="preserve"> </v>
      </c>
      <c r="Q53" s="172" t="str">
        <f t="shared" si="22"/>
        <v xml:space="preserve"> </v>
      </c>
      <c r="R53" s="173"/>
    </row>
    <row r="54" spans="1:18" s="145" customFormat="1" ht="12.75" x14ac:dyDescent="0.25">
      <c r="A54" s="166" t="s">
        <v>325</v>
      </c>
      <c r="B54" s="151"/>
      <c r="C54" s="164">
        <v>8</v>
      </c>
      <c r="D54" s="168">
        <v>1</v>
      </c>
      <c r="E54" s="169">
        <v>1</v>
      </c>
      <c r="F54" s="168">
        <v>9</v>
      </c>
      <c r="G54" s="170">
        <v>6</v>
      </c>
      <c r="H54" s="171">
        <f t="shared" si="13"/>
        <v>54</v>
      </c>
      <c r="I54" s="171" t="str">
        <f t="shared" si="14"/>
        <v xml:space="preserve"> </v>
      </c>
      <c r="J54" s="171" t="str">
        <f t="shared" si="15"/>
        <v xml:space="preserve"> </v>
      </c>
      <c r="K54" s="171" t="str">
        <f t="shared" si="16"/>
        <v xml:space="preserve"> </v>
      </c>
      <c r="L54" s="171" t="str">
        <f t="shared" si="17"/>
        <v xml:space="preserve"> </v>
      </c>
      <c r="M54" s="171" t="str">
        <f t="shared" si="18"/>
        <v xml:space="preserve"> </v>
      </c>
      <c r="N54" s="171" t="str">
        <f t="shared" si="19"/>
        <v xml:space="preserve"> </v>
      </c>
      <c r="O54" s="171" t="str">
        <f t="shared" si="20"/>
        <v xml:space="preserve"> </v>
      </c>
      <c r="P54" s="171" t="str">
        <f t="shared" si="21"/>
        <v xml:space="preserve"> </v>
      </c>
      <c r="Q54" s="172" t="str">
        <f t="shared" si="22"/>
        <v xml:space="preserve"> </v>
      </c>
      <c r="R54" s="173"/>
    </row>
    <row r="55" spans="1:18" s="145" customFormat="1" ht="12.75" x14ac:dyDescent="0.25">
      <c r="A55" s="166" t="s">
        <v>326</v>
      </c>
      <c r="B55" s="151"/>
      <c r="C55" s="164">
        <v>8</v>
      </c>
      <c r="D55" s="168">
        <v>1</v>
      </c>
      <c r="E55" s="169">
        <v>1</v>
      </c>
      <c r="F55" s="168">
        <v>19</v>
      </c>
      <c r="G55" s="170">
        <v>4.45</v>
      </c>
      <c r="H55" s="171">
        <f t="shared" si="13"/>
        <v>84.55</v>
      </c>
      <c r="I55" s="171" t="str">
        <f t="shared" si="14"/>
        <v xml:space="preserve"> </v>
      </c>
      <c r="J55" s="171" t="str">
        <f t="shared" si="15"/>
        <v xml:space="preserve"> </v>
      </c>
      <c r="K55" s="171" t="str">
        <f t="shared" si="16"/>
        <v xml:space="preserve"> </v>
      </c>
      <c r="L55" s="171" t="str">
        <f t="shared" si="17"/>
        <v xml:space="preserve"> </v>
      </c>
      <c r="M55" s="171" t="str">
        <f t="shared" si="18"/>
        <v xml:space="preserve"> </v>
      </c>
      <c r="N55" s="171" t="str">
        <f t="shared" si="19"/>
        <v xml:space="preserve"> </v>
      </c>
      <c r="O55" s="171" t="str">
        <f t="shared" si="20"/>
        <v xml:space="preserve"> </v>
      </c>
      <c r="P55" s="171" t="str">
        <f t="shared" si="21"/>
        <v xml:space="preserve"> </v>
      </c>
      <c r="Q55" s="172" t="str">
        <f t="shared" si="22"/>
        <v xml:space="preserve"> </v>
      </c>
      <c r="R55" s="173"/>
    </row>
    <row r="56" spans="1:18" s="145" customFormat="1" ht="12.75" x14ac:dyDescent="0.25">
      <c r="A56" s="166" t="s">
        <v>327</v>
      </c>
      <c r="B56" s="151" t="s">
        <v>357</v>
      </c>
      <c r="C56" s="164">
        <v>10</v>
      </c>
      <c r="D56" s="168">
        <v>19</v>
      </c>
      <c r="E56" s="169">
        <v>1</v>
      </c>
      <c r="F56" s="168">
        <v>4</v>
      </c>
      <c r="G56" s="170">
        <v>6.65</v>
      </c>
      <c r="H56" s="171" t="str">
        <f t="shared" si="13"/>
        <v xml:space="preserve"> </v>
      </c>
      <c r="I56" s="171">
        <f t="shared" si="14"/>
        <v>505.40000000000003</v>
      </c>
      <c r="J56" s="171" t="str">
        <f t="shared" si="15"/>
        <v xml:space="preserve"> </v>
      </c>
      <c r="K56" s="171" t="str">
        <f t="shared" si="16"/>
        <v xml:space="preserve"> </v>
      </c>
      <c r="L56" s="171" t="str">
        <f t="shared" si="17"/>
        <v xml:space="preserve"> </v>
      </c>
      <c r="M56" s="171" t="str">
        <f t="shared" si="18"/>
        <v xml:space="preserve"> </v>
      </c>
      <c r="N56" s="171" t="str">
        <f t="shared" si="19"/>
        <v xml:space="preserve"> </v>
      </c>
      <c r="O56" s="171" t="str">
        <f t="shared" si="20"/>
        <v xml:space="preserve"> </v>
      </c>
      <c r="P56" s="171" t="str">
        <f t="shared" si="21"/>
        <v xml:space="preserve"> </v>
      </c>
      <c r="Q56" s="172" t="str">
        <f t="shared" si="22"/>
        <v xml:space="preserve"> </v>
      </c>
      <c r="R56" s="173"/>
    </row>
    <row r="57" spans="1:18" s="145" customFormat="1" ht="12.75" x14ac:dyDescent="0.25">
      <c r="A57" s="166" t="s">
        <v>328</v>
      </c>
      <c r="B57" s="151" t="s">
        <v>265</v>
      </c>
      <c r="C57" s="164">
        <v>8</v>
      </c>
      <c r="D57" s="168">
        <v>19</v>
      </c>
      <c r="E57" s="169">
        <v>1</v>
      </c>
      <c r="F57" s="168">
        <v>34</v>
      </c>
      <c r="G57" s="170">
        <v>1.08</v>
      </c>
      <c r="H57" s="171">
        <f t="shared" si="13"/>
        <v>697.68000000000006</v>
      </c>
      <c r="I57" s="171" t="str">
        <f t="shared" si="14"/>
        <v xml:space="preserve"> </v>
      </c>
      <c r="J57" s="171" t="str">
        <f t="shared" si="15"/>
        <v xml:space="preserve"> </v>
      </c>
      <c r="K57" s="171" t="str">
        <f t="shared" si="16"/>
        <v xml:space="preserve"> </v>
      </c>
      <c r="L57" s="171" t="str">
        <f t="shared" si="17"/>
        <v xml:space="preserve"> </v>
      </c>
      <c r="M57" s="171" t="str">
        <f t="shared" si="18"/>
        <v xml:space="preserve"> </v>
      </c>
      <c r="N57" s="171" t="str">
        <f t="shared" si="19"/>
        <v xml:space="preserve"> </v>
      </c>
      <c r="O57" s="171" t="str">
        <f t="shared" si="20"/>
        <v xml:space="preserve"> </v>
      </c>
      <c r="P57" s="171" t="str">
        <f t="shared" si="21"/>
        <v xml:space="preserve"> </v>
      </c>
      <c r="Q57" s="172" t="str">
        <f t="shared" si="22"/>
        <v xml:space="preserve"> </v>
      </c>
      <c r="R57" s="173"/>
    </row>
    <row r="58" spans="1:18" s="145" customFormat="1" ht="12.75" x14ac:dyDescent="0.25">
      <c r="A58" s="166" t="s">
        <v>329</v>
      </c>
      <c r="B58" s="151" t="s">
        <v>358</v>
      </c>
      <c r="C58" s="164">
        <v>10</v>
      </c>
      <c r="D58" s="168">
        <v>8</v>
      </c>
      <c r="E58" s="169">
        <v>1</v>
      </c>
      <c r="F58" s="168">
        <v>4</v>
      </c>
      <c r="G58" s="170">
        <v>3.75</v>
      </c>
      <c r="H58" s="171" t="str">
        <f t="shared" si="13"/>
        <v xml:space="preserve"> </v>
      </c>
      <c r="I58" s="171">
        <f t="shared" si="14"/>
        <v>120</v>
      </c>
      <c r="J58" s="171" t="str">
        <f t="shared" si="15"/>
        <v xml:space="preserve"> </v>
      </c>
      <c r="K58" s="171" t="str">
        <f t="shared" si="16"/>
        <v xml:space="preserve"> </v>
      </c>
      <c r="L58" s="171" t="str">
        <f t="shared" si="17"/>
        <v xml:space="preserve"> </v>
      </c>
      <c r="M58" s="171" t="str">
        <f t="shared" si="18"/>
        <v xml:space="preserve"> </v>
      </c>
      <c r="N58" s="171" t="str">
        <f t="shared" si="19"/>
        <v xml:space="preserve"> </v>
      </c>
      <c r="O58" s="171" t="str">
        <f t="shared" si="20"/>
        <v xml:space="preserve"> </v>
      </c>
      <c r="P58" s="171" t="str">
        <f t="shared" si="21"/>
        <v xml:space="preserve"> </v>
      </c>
      <c r="Q58" s="172" t="str">
        <f t="shared" si="22"/>
        <v xml:space="preserve"> </v>
      </c>
      <c r="R58" s="173"/>
    </row>
    <row r="59" spans="1:18" s="145" customFormat="1" ht="12.75" x14ac:dyDescent="0.25">
      <c r="A59" s="166" t="s">
        <v>330</v>
      </c>
      <c r="B59" s="151" t="s">
        <v>265</v>
      </c>
      <c r="C59" s="164">
        <v>8</v>
      </c>
      <c r="D59" s="168">
        <v>8</v>
      </c>
      <c r="E59" s="169">
        <v>1</v>
      </c>
      <c r="F59" s="168">
        <v>19</v>
      </c>
      <c r="G59" s="170">
        <v>1.08</v>
      </c>
      <c r="H59" s="171">
        <f t="shared" si="13"/>
        <v>164.16000000000003</v>
      </c>
      <c r="I59" s="171" t="str">
        <f t="shared" si="14"/>
        <v xml:space="preserve"> </v>
      </c>
      <c r="J59" s="171" t="str">
        <f t="shared" si="15"/>
        <v xml:space="preserve"> </v>
      </c>
      <c r="K59" s="171" t="str">
        <f t="shared" si="16"/>
        <v xml:space="preserve"> </v>
      </c>
      <c r="L59" s="171" t="str">
        <f t="shared" si="17"/>
        <v xml:space="preserve"> </v>
      </c>
      <c r="M59" s="171" t="str">
        <f t="shared" si="18"/>
        <v xml:space="preserve"> </v>
      </c>
      <c r="N59" s="171" t="str">
        <f t="shared" si="19"/>
        <v xml:space="preserve"> </v>
      </c>
      <c r="O59" s="171" t="str">
        <f t="shared" si="20"/>
        <v xml:space="preserve"> </v>
      </c>
      <c r="P59" s="171" t="str">
        <f t="shared" si="21"/>
        <v xml:space="preserve"> </v>
      </c>
      <c r="Q59" s="172" t="str">
        <f t="shared" si="22"/>
        <v xml:space="preserve"> </v>
      </c>
      <c r="R59" s="173"/>
    </row>
    <row r="60" spans="1:18" s="145" customFormat="1" ht="12.75" x14ac:dyDescent="0.25">
      <c r="A60" s="166" t="s">
        <v>331</v>
      </c>
      <c r="B60" s="151" t="s">
        <v>359</v>
      </c>
      <c r="C60" s="164">
        <v>12</v>
      </c>
      <c r="D60" s="168">
        <v>1</v>
      </c>
      <c r="E60" s="169">
        <v>1</v>
      </c>
      <c r="F60" s="168">
        <v>4</v>
      </c>
      <c r="G60" s="170">
        <v>14.5</v>
      </c>
      <c r="H60" s="171" t="str">
        <f t="shared" si="13"/>
        <v xml:space="preserve"> </v>
      </c>
      <c r="I60" s="171" t="str">
        <f t="shared" si="14"/>
        <v xml:space="preserve"> </v>
      </c>
      <c r="J60" s="171">
        <f t="shared" si="15"/>
        <v>58</v>
      </c>
      <c r="K60" s="171" t="str">
        <f t="shared" si="16"/>
        <v xml:space="preserve"> </v>
      </c>
      <c r="L60" s="171" t="str">
        <f t="shared" si="17"/>
        <v xml:space="preserve"> </v>
      </c>
      <c r="M60" s="171" t="str">
        <f t="shared" si="18"/>
        <v xml:space="preserve"> </v>
      </c>
      <c r="N60" s="171" t="str">
        <f t="shared" si="19"/>
        <v xml:space="preserve"> </v>
      </c>
      <c r="O60" s="171" t="str">
        <f t="shared" si="20"/>
        <v xml:space="preserve"> </v>
      </c>
      <c r="P60" s="171" t="str">
        <f t="shared" si="21"/>
        <v xml:space="preserve"> </v>
      </c>
      <c r="Q60" s="172" t="str">
        <f t="shared" si="22"/>
        <v xml:space="preserve"> </v>
      </c>
      <c r="R60" s="173"/>
    </row>
    <row r="61" spans="1:18" s="145" customFormat="1" ht="12.75" x14ac:dyDescent="0.25">
      <c r="A61" s="166" t="s">
        <v>332</v>
      </c>
      <c r="B61" s="151" t="s">
        <v>265</v>
      </c>
      <c r="C61" s="164">
        <v>8</v>
      </c>
      <c r="D61" s="168">
        <v>1</v>
      </c>
      <c r="E61" s="169">
        <v>1</v>
      </c>
      <c r="F61" s="168">
        <v>73</v>
      </c>
      <c r="G61" s="170">
        <v>1.18</v>
      </c>
      <c r="H61" s="171">
        <f t="shared" si="13"/>
        <v>86.14</v>
      </c>
      <c r="I61" s="171" t="str">
        <f t="shared" si="14"/>
        <v xml:space="preserve"> </v>
      </c>
      <c r="J61" s="171" t="str">
        <f t="shared" si="15"/>
        <v xml:space="preserve"> </v>
      </c>
      <c r="K61" s="171" t="str">
        <f t="shared" si="16"/>
        <v xml:space="preserve"> </v>
      </c>
      <c r="L61" s="171" t="str">
        <f t="shared" si="17"/>
        <v xml:space="preserve"> </v>
      </c>
      <c r="M61" s="171" t="str">
        <f t="shared" si="18"/>
        <v xml:space="preserve"> </v>
      </c>
      <c r="N61" s="171" t="str">
        <f t="shared" si="19"/>
        <v xml:space="preserve"> </v>
      </c>
      <c r="O61" s="171" t="str">
        <f t="shared" si="20"/>
        <v xml:space="preserve"> </v>
      </c>
      <c r="P61" s="171" t="str">
        <f t="shared" si="21"/>
        <v xml:space="preserve"> </v>
      </c>
      <c r="Q61" s="172" t="str">
        <f t="shared" si="22"/>
        <v xml:space="preserve"> </v>
      </c>
      <c r="R61" s="173"/>
    </row>
    <row r="62" spans="1:18" s="145" customFormat="1" ht="12.75" x14ac:dyDescent="0.25">
      <c r="A62" s="166" t="s">
        <v>333</v>
      </c>
      <c r="B62" s="151" t="s">
        <v>360</v>
      </c>
      <c r="C62" s="164">
        <v>16</v>
      </c>
      <c r="D62" s="168">
        <v>1</v>
      </c>
      <c r="E62" s="169">
        <v>1</v>
      </c>
      <c r="F62" s="168">
        <v>2</v>
      </c>
      <c r="G62" s="170">
        <v>1.5</v>
      </c>
      <c r="H62" s="171" t="str">
        <f t="shared" si="13"/>
        <v xml:space="preserve"> </v>
      </c>
      <c r="I62" s="171" t="str">
        <f t="shared" si="14"/>
        <v xml:space="preserve"> </v>
      </c>
      <c r="J62" s="171" t="str">
        <f t="shared" si="15"/>
        <v xml:space="preserve"> </v>
      </c>
      <c r="K62" s="171" t="str">
        <f t="shared" si="16"/>
        <v xml:space="preserve"> </v>
      </c>
      <c r="L62" s="171">
        <f t="shared" si="17"/>
        <v>3</v>
      </c>
      <c r="M62" s="171" t="str">
        <f t="shared" si="18"/>
        <v xml:space="preserve"> </v>
      </c>
      <c r="N62" s="171" t="str">
        <f t="shared" si="19"/>
        <v xml:space="preserve"> </v>
      </c>
      <c r="O62" s="171" t="str">
        <f t="shared" si="20"/>
        <v xml:space="preserve"> </v>
      </c>
      <c r="P62" s="171" t="str">
        <f t="shared" si="21"/>
        <v xml:space="preserve"> </v>
      </c>
      <c r="Q62" s="172" t="str">
        <f t="shared" si="22"/>
        <v xml:space="preserve"> </v>
      </c>
      <c r="R62" s="173"/>
    </row>
    <row r="63" spans="1:18" s="145" customFormat="1" ht="12.75" x14ac:dyDescent="0.25">
      <c r="A63" s="166" t="s">
        <v>334</v>
      </c>
      <c r="B63" s="151"/>
      <c r="C63" s="164">
        <v>16</v>
      </c>
      <c r="D63" s="168">
        <v>1</v>
      </c>
      <c r="E63" s="169">
        <v>1</v>
      </c>
      <c r="F63" s="168">
        <v>2</v>
      </c>
      <c r="G63" s="170">
        <v>2</v>
      </c>
      <c r="H63" s="171" t="str">
        <f t="shared" si="13"/>
        <v xml:space="preserve"> </v>
      </c>
      <c r="I63" s="171" t="str">
        <f t="shared" si="14"/>
        <v xml:space="preserve"> </v>
      </c>
      <c r="J63" s="171" t="str">
        <f t="shared" si="15"/>
        <v xml:space="preserve"> </v>
      </c>
      <c r="K63" s="171" t="str">
        <f t="shared" si="16"/>
        <v xml:space="preserve"> </v>
      </c>
      <c r="L63" s="171">
        <f t="shared" si="17"/>
        <v>4</v>
      </c>
      <c r="M63" s="171" t="str">
        <f t="shared" si="18"/>
        <v xml:space="preserve"> </v>
      </c>
      <c r="N63" s="171" t="str">
        <f t="shared" si="19"/>
        <v xml:space="preserve"> </v>
      </c>
      <c r="O63" s="171" t="str">
        <f t="shared" si="20"/>
        <v xml:space="preserve"> </v>
      </c>
      <c r="P63" s="171" t="str">
        <f t="shared" si="21"/>
        <v xml:space="preserve"> </v>
      </c>
      <c r="Q63" s="172" t="str">
        <f t="shared" si="22"/>
        <v xml:space="preserve"> </v>
      </c>
      <c r="R63" s="173"/>
    </row>
    <row r="64" spans="1:18" s="145" customFormat="1" ht="12.75" x14ac:dyDescent="0.25">
      <c r="A64" s="166" t="s">
        <v>335</v>
      </c>
      <c r="B64" s="167"/>
      <c r="C64" s="164">
        <v>16</v>
      </c>
      <c r="D64" s="168">
        <v>1</v>
      </c>
      <c r="E64" s="169">
        <v>1</v>
      </c>
      <c r="F64" s="168">
        <v>2</v>
      </c>
      <c r="G64" s="170">
        <v>4.75</v>
      </c>
      <c r="H64" s="171" t="str">
        <f t="shared" si="13"/>
        <v xml:space="preserve"> </v>
      </c>
      <c r="I64" s="171" t="str">
        <f t="shared" si="14"/>
        <v xml:space="preserve"> </v>
      </c>
      <c r="J64" s="171" t="str">
        <f t="shared" si="15"/>
        <v xml:space="preserve"> </v>
      </c>
      <c r="K64" s="171" t="str">
        <f t="shared" si="16"/>
        <v xml:space="preserve"> </v>
      </c>
      <c r="L64" s="171">
        <f t="shared" si="17"/>
        <v>9.5</v>
      </c>
      <c r="M64" s="171" t="str">
        <f t="shared" si="18"/>
        <v xml:space="preserve"> </v>
      </c>
      <c r="N64" s="171" t="str">
        <f t="shared" si="19"/>
        <v xml:space="preserve"> </v>
      </c>
      <c r="O64" s="171" t="str">
        <f t="shared" si="20"/>
        <v xml:space="preserve"> </v>
      </c>
      <c r="P64" s="171" t="str">
        <f t="shared" si="21"/>
        <v xml:space="preserve"> </v>
      </c>
      <c r="Q64" s="172" t="str">
        <f t="shared" si="22"/>
        <v xml:space="preserve"> </v>
      </c>
      <c r="R64" s="173"/>
    </row>
    <row r="65" spans="1:18" s="145" customFormat="1" ht="12.75" x14ac:dyDescent="0.25">
      <c r="A65" s="166" t="s">
        <v>336</v>
      </c>
      <c r="B65" s="167"/>
      <c r="C65" s="164">
        <v>12</v>
      </c>
      <c r="D65" s="168">
        <v>1</v>
      </c>
      <c r="E65" s="169">
        <v>1</v>
      </c>
      <c r="F65" s="168">
        <v>6</v>
      </c>
      <c r="G65" s="170">
        <v>10.5</v>
      </c>
      <c r="H65" s="171" t="str">
        <f t="shared" si="13"/>
        <v xml:space="preserve"> </v>
      </c>
      <c r="I65" s="171" t="str">
        <f t="shared" si="14"/>
        <v xml:space="preserve"> </v>
      </c>
      <c r="J65" s="171">
        <f t="shared" si="15"/>
        <v>63</v>
      </c>
      <c r="K65" s="171" t="str">
        <f t="shared" si="16"/>
        <v xml:space="preserve"> </v>
      </c>
      <c r="L65" s="171" t="str">
        <f t="shared" si="17"/>
        <v xml:space="preserve"> </v>
      </c>
      <c r="M65" s="171" t="str">
        <f t="shared" si="18"/>
        <v xml:space="preserve"> </v>
      </c>
      <c r="N65" s="171" t="str">
        <f t="shared" si="19"/>
        <v xml:space="preserve"> </v>
      </c>
      <c r="O65" s="171" t="str">
        <f t="shared" si="20"/>
        <v xml:space="preserve"> </v>
      </c>
      <c r="P65" s="171" t="str">
        <f t="shared" si="21"/>
        <v xml:space="preserve"> </v>
      </c>
      <c r="Q65" s="172" t="str">
        <f t="shared" si="22"/>
        <v xml:space="preserve"> </v>
      </c>
      <c r="R65" s="173"/>
    </row>
    <row r="66" spans="1:18" s="145" customFormat="1" ht="12.75" x14ac:dyDescent="0.25">
      <c r="A66" s="166" t="s">
        <v>337</v>
      </c>
      <c r="B66" s="151"/>
      <c r="C66" s="164">
        <v>12</v>
      </c>
      <c r="D66" s="168">
        <v>1</v>
      </c>
      <c r="E66" s="169">
        <v>1</v>
      </c>
      <c r="F66" s="168">
        <v>6</v>
      </c>
      <c r="G66" s="170">
        <v>36.5</v>
      </c>
      <c r="H66" s="171" t="str">
        <f t="shared" si="13"/>
        <v xml:space="preserve"> </v>
      </c>
      <c r="I66" s="171" t="str">
        <f t="shared" si="14"/>
        <v xml:space="preserve"> </v>
      </c>
      <c r="J66" s="171">
        <f t="shared" si="15"/>
        <v>219</v>
      </c>
      <c r="K66" s="171" t="str">
        <f t="shared" si="16"/>
        <v xml:space="preserve"> </v>
      </c>
      <c r="L66" s="171" t="str">
        <f t="shared" si="17"/>
        <v xml:space="preserve"> </v>
      </c>
      <c r="M66" s="171" t="str">
        <f t="shared" si="18"/>
        <v xml:space="preserve"> </v>
      </c>
      <c r="N66" s="171" t="str">
        <f t="shared" si="19"/>
        <v xml:space="preserve"> </v>
      </c>
      <c r="O66" s="171" t="str">
        <f t="shared" si="20"/>
        <v xml:space="preserve"> </v>
      </c>
      <c r="P66" s="171" t="str">
        <f t="shared" si="21"/>
        <v xml:space="preserve"> </v>
      </c>
      <c r="Q66" s="172" t="str">
        <f t="shared" si="22"/>
        <v xml:space="preserve"> </v>
      </c>
      <c r="R66" s="173"/>
    </row>
    <row r="67" spans="1:18" s="145" customFormat="1" ht="12.75" x14ac:dyDescent="0.25">
      <c r="A67" s="166" t="s">
        <v>338</v>
      </c>
      <c r="B67" s="151"/>
      <c r="C67" s="164">
        <v>14</v>
      </c>
      <c r="D67" s="168">
        <v>1</v>
      </c>
      <c r="E67" s="169">
        <v>1</v>
      </c>
      <c r="F67" s="168">
        <v>6</v>
      </c>
      <c r="G67" s="170">
        <v>10</v>
      </c>
      <c r="H67" s="171" t="str">
        <f t="shared" si="13"/>
        <v xml:space="preserve"> </v>
      </c>
      <c r="I67" s="171" t="str">
        <f t="shared" si="14"/>
        <v xml:space="preserve"> </v>
      </c>
      <c r="J67" s="171" t="str">
        <f t="shared" si="15"/>
        <v xml:space="preserve"> </v>
      </c>
      <c r="K67" s="171">
        <f t="shared" si="16"/>
        <v>60</v>
      </c>
      <c r="L67" s="171" t="str">
        <f t="shared" si="17"/>
        <v xml:space="preserve"> </v>
      </c>
      <c r="M67" s="171" t="str">
        <f t="shared" si="18"/>
        <v xml:space="preserve"> </v>
      </c>
      <c r="N67" s="171" t="str">
        <f t="shared" si="19"/>
        <v xml:space="preserve"> </v>
      </c>
      <c r="O67" s="171" t="str">
        <f t="shared" si="20"/>
        <v xml:space="preserve"> </v>
      </c>
      <c r="P67" s="171" t="str">
        <f t="shared" si="21"/>
        <v xml:space="preserve"> </v>
      </c>
      <c r="Q67" s="172" t="str">
        <f t="shared" si="22"/>
        <v xml:space="preserve"> </v>
      </c>
      <c r="R67" s="173"/>
    </row>
    <row r="68" spans="1:18" s="145" customFormat="1" ht="12.75" x14ac:dyDescent="0.25">
      <c r="A68" s="166" t="s">
        <v>339</v>
      </c>
      <c r="B68" s="151" t="s">
        <v>265</v>
      </c>
      <c r="C68" s="164">
        <v>8</v>
      </c>
      <c r="D68" s="168">
        <v>1</v>
      </c>
      <c r="E68" s="169">
        <v>1</v>
      </c>
      <c r="F68" s="168">
        <v>164</v>
      </c>
      <c r="G68" s="170">
        <v>2.14</v>
      </c>
      <c r="H68" s="171">
        <f t="shared" si="13"/>
        <v>350.96000000000004</v>
      </c>
      <c r="I68" s="171" t="str">
        <f t="shared" si="14"/>
        <v xml:space="preserve"> </v>
      </c>
      <c r="J68" s="171" t="str">
        <f t="shared" si="15"/>
        <v xml:space="preserve"> </v>
      </c>
      <c r="K68" s="171" t="str">
        <f t="shared" si="16"/>
        <v xml:space="preserve"> </v>
      </c>
      <c r="L68" s="171" t="str">
        <f t="shared" si="17"/>
        <v xml:space="preserve"> </v>
      </c>
      <c r="M68" s="171" t="str">
        <f t="shared" si="18"/>
        <v xml:space="preserve"> </v>
      </c>
      <c r="N68" s="171" t="str">
        <f t="shared" si="19"/>
        <v xml:space="preserve"> </v>
      </c>
      <c r="O68" s="171" t="str">
        <f t="shared" si="20"/>
        <v xml:space="preserve"> </v>
      </c>
      <c r="P68" s="171" t="str">
        <f t="shared" si="21"/>
        <v xml:space="preserve"> </v>
      </c>
      <c r="Q68" s="172" t="str">
        <f t="shared" si="22"/>
        <v xml:space="preserve"> </v>
      </c>
      <c r="R68" s="173"/>
    </row>
    <row r="69" spans="1:18" s="145" customFormat="1" ht="12.75" x14ac:dyDescent="0.25">
      <c r="A69" s="166" t="s">
        <v>340</v>
      </c>
      <c r="B69" s="151" t="s">
        <v>361</v>
      </c>
      <c r="C69" s="164">
        <v>16</v>
      </c>
      <c r="D69" s="168">
        <v>1</v>
      </c>
      <c r="E69" s="169">
        <v>1</v>
      </c>
      <c r="F69" s="168">
        <v>2</v>
      </c>
      <c r="G69" s="170">
        <v>4.5</v>
      </c>
      <c r="H69" s="171" t="str">
        <f t="shared" si="13"/>
        <v xml:space="preserve"> </v>
      </c>
      <c r="I69" s="171" t="str">
        <f t="shared" si="14"/>
        <v xml:space="preserve"> </v>
      </c>
      <c r="J69" s="171" t="str">
        <f t="shared" si="15"/>
        <v xml:space="preserve"> </v>
      </c>
      <c r="K69" s="171" t="str">
        <f t="shared" si="16"/>
        <v xml:space="preserve"> </v>
      </c>
      <c r="L69" s="171">
        <f t="shared" si="17"/>
        <v>9</v>
      </c>
      <c r="M69" s="171" t="str">
        <f t="shared" si="18"/>
        <v xml:space="preserve"> </v>
      </c>
      <c r="N69" s="171" t="str">
        <f t="shared" si="19"/>
        <v xml:space="preserve"> </v>
      </c>
      <c r="O69" s="171" t="str">
        <f t="shared" si="20"/>
        <v xml:space="preserve"> </v>
      </c>
      <c r="P69" s="171" t="str">
        <f t="shared" si="21"/>
        <v xml:space="preserve"> </v>
      </c>
      <c r="Q69" s="172" t="str">
        <f t="shared" si="22"/>
        <v xml:space="preserve"> </v>
      </c>
      <c r="R69" s="173"/>
    </row>
    <row r="70" spans="1:18" s="145" customFormat="1" ht="12.75" x14ac:dyDescent="0.25">
      <c r="A70" s="166" t="s">
        <v>341</v>
      </c>
      <c r="B70" s="151"/>
      <c r="C70" s="164">
        <v>16</v>
      </c>
      <c r="D70" s="168">
        <v>1</v>
      </c>
      <c r="E70" s="169">
        <v>1</v>
      </c>
      <c r="F70" s="168">
        <v>2</v>
      </c>
      <c r="G70" s="170">
        <v>2.2000000000000002</v>
      </c>
      <c r="H70" s="171" t="str">
        <f t="shared" si="13"/>
        <v xml:space="preserve"> </v>
      </c>
      <c r="I70" s="171" t="str">
        <f t="shared" si="14"/>
        <v xml:space="preserve"> </v>
      </c>
      <c r="J70" s="171" t="str">
        <f t="shared" si="15"/>
        <v xml:space="preserve"> </v>
      </c>
      <c r="K70" s="171" t="str">
        <f t="shared" si="16"/>
        <v xml:space="preserve"> </v>
      </c>
      <c r="L70" s="171">
        <f t="shared" si="17"/>
        <v>4.4000000000000004</v>
      </c>
      <c r="M70" s="171" t="str">
        <f t="shared" si="18"/>
        <v xml:space="preserve"> </v>
      </c>
      <c r="N70" s="171" t="str">
        <f t="shared" si="19"/>
        <v xml:space="preserve"> </v>
      </c>
      <c r="O70" s="171" t="str">
        <f t="shared" si="20"/>
        <v xml:space="preserve"> </v>
      </c>
      <c r="P70" s="171" t="str">
        <f t="shared" si="21"/>
        <v xml:space="preserve"> </v>
      </c>
      <c r="Q70" s="172" t="str">
        <f t="shared" si="22"/>
        <v xml:space="preserve"> </v>
      </c>
      <c r="R70" s="173"/>
    </row>
    <row r="71" spans="1:18" s="145" customFormat="1" ht="12.75" x14ac:dyDescent="0.25">
      <c r="A71" s="166" t="s">
        <v>342</v>
      </c>
      <c r="B71" s="151"/>
      <c r="C71" s="164">
        <v>14</v>
      </c>
      <c r="D71" s="168">
        <v>1</v>
      </c>
      <c r="E71" s="169">
        <v>1</v>
      </c>
      <c r="F71" s="168">
        <v>3</v>
      </c>
      <c r="G71" s="170">
        <v>3.3</v>
      </c>
      <c r="H71" s="171" t="str">
        <f t="shared" si="13"/>
        <v xml:space="preserve"> </v>
      </c>
      <c r="I71" s="171" t="str">
        <f t="shared" si="14"/>
        <v xml:space="preserve"> </v>
      </c>
      <c r="J71" s="171" t="str">
        <f t="shared" si="15"/>
        <v xml:space="preserve"> </v>
      </c>
      <c r="K71" s="171">
        <f t="shared" si="16"/>
        <v>9.8999999999999986</v>
      </c>
      <c r="L71" s="171" t="str">
        <f t="shared" si="17"/>
        <v xml:space="preserve"> </v>
      </c>
      <c r="M71" s="171" t="str">
        <f t="shared" si="18"/>
        <v xml:space="preserve"> </v>
      </c>
      <c r="N71" s="171" t="str">
        <f t="shared" si="19"/>
        <v xml:space="preserve"> </v>
      </c>
      <c r="O71" s="171" t="str">
        <f t="shared" si="20"/>
        <v xml:space="preserve"> </v>
      </c>
      <c r="P71" s="171" t="str">
        <f t="shared" si="21"/>
        <v xml:space="preserve"> </v>
      </c>
      <c r="Q71" s="172" t="str">
        <f t="shared" si="22"/>
        <v xml:space="preserve"> </v>
      </c>
      <c r="R71" s="173"/>
    </row>
    <row r="72" spans="1:18" s="145" customFormat="1" ht="12.75" x14ac:dyDescent="0.25">
      <c r="A72" s="166" t="s">
        <v>343</v>
      </c>
      <c r="B72" s="174"/>
      <c r="C72" s="164">
        <v>12</v>
      </c>
      <c r="D72" s="168">
        <v>1</v>
      </c>
      <c r="E72" s="169">
        <v>1</v>
      </c>
      <c r="F72" s="168">
        <v>6</v>
      </c>
      <c r="G72" s="170">
        <v>11.2</v>
      </c>
      <c r="H72" s="171" t="str">
        <f t="shared" si="13"/>
        <v xml:space="preserve"> </v>
      </c>
      <c r="I72" s="171" t="str">
        <f t="shared" si="14"/>
        <v xml:space="preserve"> </v>
      </c>
      <c r="J72" s="171">
        <f t="shared" si="15"/>
        <v>67.199999999999989</v>
      </c>
      <c r="K72" s="171" t="str">
        <f t="shared" si="16"/>
        <v xml:space="preserve"> </v>
      </c>
      <c r="L72" s="171" t="str">
        <f t="shared" si="17"/>
        <v xml:space="preserve"> </v>
      </c>
      <c r="M72" s="171" t="str">
        <f t="shared" si="18"/>
        <v xml:space="preserve"> </v>
      </c>
      <c r="N72" s="171" t="str">
        <f t="shared" si="19"/>
        <v xml:space="preserve"> </v>
      </c>
      <c r="O72" s="171" t="str">
        <f t="shared" si="20"/>
        <v xml:space="preserve"> </v>
      </c>
      <c r="P72" s="171" t="str">
        <f t="shared" si="21"/>
        <v xml:space="preserve"> </v>
      </c>
      <c r="Q72" s="172" t="str">
        <f t="shared" si="22"/>
        <v xml:space="preserve"> </v>
      </c>
      <c r="R72" s="173"/>
    </row>
    <row r="73" spans="1:18" s="145" customFormat="1" ht="12.75" x14ac:dyDescent="0.25">
      <c r="A73" s="166" t="s">
        <v>344</v>
      </c>
      <c r="B73" s="174"/>
      <c r="C73" s="164">
        <v>14</v>
      </c>
      <c r="D73" s="168">
        <v>1</v>
      </c>
      <c r="E73" s="169">
        <v>1</v>
      </c>
      <c r="F73" s="168">
        <v>6</v>
      </c>
      <c r="G73" s="170">
        <v>11.2</v>
      </c>
      <c r="H73" s="171" t="str">
        <f t="shared" si="13"/>
        <v xml:space="preserve"> </v>
      </c>
      <c r="I73" s="171" t="str">
        <f t="shared" si="14"/>
        <v xml:space="preserve"> </v>
      </c>
      <c r="J73" s="171" t="str">
        <f t="shared" si="15"/>
        <v xml:space="preserve"> </v>
      </c>
      <c r="K73" s="171">
        <f t="shared" si="16"/>
        <v>67.199999999999989</v>
      </c>
      <c r="L73" s="171" t="str">
        <f t="shared" si="17"/>
        <v xml:space="preserve"> </v>
      </c>
      <c r="M73" s="171" t="str">
        <f t="shared" si="18"/>
        <v xml:space="preserve"> </v>
      </c>
      <c r="N73" s="171" t="str">
        <f t="shared" si="19"/>
        <v xml:space="preserve"> </v>
      </c>
      <c r="O73" s="171" t="str">
        <f t="shared" si="20"/>
        <v xml:space="preserve"> </v>
      </c>
      <c r="P73" s="171" t="str">
        <f t="shared" si="21"/>
        <v xml:space="preserve"> </v>
      </c>
      <c r="Q73" s="172" t="str">
        <f t="shared" si="22"/>
        <v xml:space="preserve"> </v>
      </c>
      <c r="R73" s="173"/>
    </row>
    <row r="74" spans="1:18" s="145" customFormat="1" ht="12.75" x14ac:dyDescent="0.25">
      <c r="A74" s="166" t="s">
        <v>345</v>
      </c>
      <c r="B74" s="167" t="s">
        <v>265</v>
      </c>
      <c r="C74" s="164">
        <v>8</v>
      </c>
      <c r="D74" s="168">
        <v>1</v>
      </c>
      <c r="E74" s="169">
        <v>1</v>
      </c>
      <c r="F74" s="168">
        <v>129</v>
      </c>
      <c r="G74" s="170">
        <v>2.14</v>
      </c>
      <c r="H74" s="171">
        <f t="shared" si="13"/>
        <v>276.06</v>
      </c>
      <c r="I74" s="171" t="str">
        <f t="shared" si="14"/>
        <v xml:space="preserve"> </v>
      </c>
      <c r="J74" s="171" t="str">
        <f t="shared" si="15"/>
        <v xml:space="preserve"> </v>
      </c>
      <c r="K74" s="171" t="str">
        <f t="shared" si="16"/>
        <v xml:space="preserve"> </v>
      </c>
      <c r="L74" s="171" t="str">
        <f t="shared" si="17"/>
        <v xml:space="preserve"> </v>
      </c>
      <c r="M74" s="171" t="str">
        <f t="shared" si="18"/>
        <v xml:space="preserve"> </v>
      </c>
      <c r="N74" s="171" t="str">
        <f t="shared" si="19"/>
        <v xml:space="preserve"> </v>
      </c>
      <c r="O74" s="171" t="str">
        <f t="shared" si="20"/>
        <v xml:space="preserve"> </v>
      </c>
      <c r="P74" s="171" t="str">
        <f t="shared" si="21"/>
        <v xml:space="preserve"> </v>
      </c>
      <c r="Q74" s="172" t="str">
        <f t="shared" si="22"/>
        <v xml:space="preserve"> </v>
      </c>
      <c r="R74" s="173"/>
    </row>
    <row r="75" spans="1:18" s="145" customFormat="1" ht="12.75" x14ac:dyDescent="0.25">
      <c r="A75" s="166" t="s">
        <v>346</v>
      </c>
      <c r="B75" s="167" t="s">
        <v>362</v>
      </c>
      <c r="C75" s="164">
        <v>16</v>
      </c>
      <c r="D75" s="168">
        <v>2</v>
      </c>
      <c r="E75" s="169">
        <v>1</v>
      </c>
      <c r="F75" s="168">
        <v>1</v>
      </c>
      <c r="G75" s="170">
        <v>3</v>
      </c>
      <c r="H75" s="171" t="str">
        <f t="shared" si="13"/>
        <v xml:space="preserve"> </v>
      </c>
      <c r="I75" s="171" t="str">
        <f t="shared" si="14"/>
        <v xml:space="preserve"> </v>
      </c>
      <c r="J75" s="171" t="str">
        <f t="shared" si="15"/>
        <v xml:space="preserve"> </v>
      </c>
      <c r="K75" s="171" t="str">
        <f t="shared" si="16"/>
        <v xml:space="preserve"> </v>
      </c>
      <c r="L75" s="171">
        <f t="shared" si="17"/>
        <v>6</v>
      </c>
      <c r="M75" s="171" t="str">
        <f t="shared" si="18"/>
        <v xml:space="preserve"> </v>
      </c>
      <c r="N75" s="171" t="str">
        <f t="shared" si="19"/>
        <v xml:space="preserve"> </v>
      </c>
      <c r="O75" s="171" t="str">
        <f t="shared" si="20"/>
        <v xml:space="preserve"> </v>
      </c>
      <c r="P75" s="171" t="str">
        <f t="shared" si="21"/>
        <v xml:space="preserve"> </v>
      </c>
      <c r="Q75" s="172" t="str">
        <f t="shared" si="22"/>
        <v xml:space="preserve"> </v>
      </c>
      <c r="R75" s="173"/>
    </row>
    <row r="76" spans="1:18" s="145" customFormat="1" ht="12.75" x14ac:dyDescent="0.25">
      <c r="A76" s="166" t="s">
        <v>347</v>
      </c>
      <c r="B76" s="174"/>
      <c r="C76" s="164">
        <v>12</v>
      </c>
      <c r="D76" s="168">
        <v>1</v>
      </c>
      <c r="E76" s="169">
        <v>1</v>
      </c>
      <c r="F76" s="168">
        <v>3</v>
      </c>
      <c r="G76" s="170">
        <v>10.3</v>
      </c>
      <c r="H76" s="171" t="str">
        <f t="shared" si="13"/>
        <v xml:space="preserve"> </v>
      </c>
      <c r="I76" s="171" t="str">
        <f t="shared" si="14"/>
        <v xml:space="preserve"> </v>
      </c>
      <c r="J76" s="171">
        <f t="shared" si="15"/>
        <v>30.900000000000002</v>
      </c>
      <c r="K76" s="171" t="str">
        <f t="shared" si="16"/>
        <v xml:space="preserve"> </v>
      </c>
      <c r="L76" s="171" t="str">
        <f t="shared" si="17"/>
        <v xml:space="preserve"> </v>
      </c>
      <c r="M76" s="171" t="str">
        <f t="shared" si="18"/>
        <v xml:space="preserve"> </v>
      </c>
      <c r="N76" s="171" t="str">
        <f t="shared" si="19"/>
        <v xml:space="preserve"> </v>
      </c>
      <c r="O76" s="171" t="str">
        <f t="shared" si="20"/>
        <v xml:space="preserve"> </v>
      </c>
      <c r="P76" s="171" t="str">
        <f t="shared" si="21"/>
        <v xml:space="preserve"> </v>
      </c>
      <c r="Q76" s="172" t="str">
        <f t="shared" si="22"/>
        <v xml:space="preserve"> </v>
      </c>
      <c r="R76" s="173"/>
    </row>
    <row r="77" spans="1:18" s="145" customFormat="1" ht="12.75" x14ac:dyDescent="0.25">
      <c r="A77" s="166" t="s">
        <v>348</v>
      </c>
      <c r="B77" s="174"/>
      <c r="C77" s="164">
        <v>14</v>
      </c>
      <c r="D77" s="168">
        <v>1</v>
      </c>
      <c r="E77" s="169">
        <v>1</v>
      </c>
      <c r="F77" s="168">
        <v>4</v>
      </c>
      <c r="G77" s="170">
        <v>10.3</v>
      </c>
      <c r="H77" s="171" t="str">
        <f t="shared" si="13"/>
        <v xml:space="preserve"> </v>
      </c>
      <c r="I77" s="171" t="str">
        <f t="shared" si="14"/>
        <v xml:space="preserve"> </v>
      </c>
      <c r="J77" s="171" t="str">
        <f t="shared" si="15"/>
        <v xml:space="preserve"> </v>
      </c>
      <c r="K77" s="171">
        <f t="shared" si="16"/>
        <v>41.2</v>
      </c>
      <c r="L77" s="171" t="str">
        <f t="shared" si="17"/>
        <v xml:space="preserve"> </v>
      </c>
      <c r="M77" s="171" t="str">
        <f t="shared" si="18"/>
        <v xml:space="preserve"> </v>
      </c>
      <c r="N77" s="171" t="str">
        <f t="shared" si="19"/>
        <v xml:space="preserve"> </v>
      </c>
      <c r="O77" s="171" t="str">
        <f t="shared" si="20"/>
        <v xml:space="preserve"> </v>
      </c>
      <c r="P77" s="171" t="str">
        <f t="shared" si="21"/>
        <v xml:space="preserve"> </v>
      </c>
      <c r="Q77" s="172" t="str">
        <f t="shared" si="22"/>
        <v xml:space="preserve"> </v>
      </c>
      <c r="R77" s="173"/>
    </row>
    <row r="78" spans="1:18" s="145" customFormat="1" ht="12.75" x14ac:dyDescent="0.25">
      <c r="A78" s="166" t="s">
        <v>349</v>
      </c>
      <c r="B78" s="167" t="s">
        <v>265</v>
      </c>
      <c r="C78" s="164">
        <v>8</v>
      </c>
      <c r="D78" s="168">
        <v>1</v>
      </c>
      <c r="E78" s="169">
        <v>1</v>
      </c>
      <c r="F78" s="168">
        <v>52</v>
      </c>
      <c r="G78" s="170">
        <v>1.98</v>
      </c>
      <c r="H78" s="171">
        <f t="shared" si="13"/>
        <v>102.96</v>
      </c>
      <c r="I78" s="171" t="str">
        <f t="shared" si="14"/>
        <v xml:space="preserve"> </v>
      </c>
      <c r="J78" s="171" t="str">
        <f t="shared" si="15"/>
        <v xml:space="preserve"> </v>
      </c>
      <c r="K78" s="171" t="str">
        <f t="shared" si="16"/>
        <v xml:space="preserve"> </v>
      </c>
      <c r="L78" s="171" t="str">
        <f t="shared" si="17"/>
        <v xml:space="preserve"> </v>
      </c>
      <c r="M78" s="171" t="str">
        <f t="shared" si="18"/>
        <v xml:space="preserve"> </v>
      </c>
      <c r="N78" s="171" t="str">
        <f t="shared" si="19"/>
        <v xml:space="preserve"> </v>
      </c>
      <c r="O78" s="171" t="str">
        <f t="shared" si="20"/>
        <v xml:space="preserve"> </v>
      </c>
      <c r="P78" s="171" t="str">
        <f t="shared" si="21"/>
        <v xml:space="preserve"> </v>
      </c>
      <c r="Q78" s="172" t="str">
        <f t="shared" si="22"/>
        <v xml:space="preserve"> </v>
      </c>
      <c r="R78" s="173"/>
    </row>
    <row r="79" spans="1:18" s="145" customFormat="1" ht="12.75" x14ac:dyDescent="0.25">
      <c r="A79" s="166" t="s">
        <v>350</v>
      </c>
      <c r="B79" s="167" t="s">
        <v>363</v>
      </c>
      <c r="C79" s="164">
        <v>16</v>
      </c>
      <c r="D79" s="168">
        <v>1</v>
      </c>
      <c r="E79" s="169">
        <v>1</v>
      </c>
      <c r="F79" s="168">
        <v>1</v>
      </c>
      <c r="G79" s="170">
        <v>2.4</v>
      </c>
      <c r="H79" s="171" t="str">
        <f t="shared" si="13"/>
        <v xml:space="preserve"> </v>
      </c>
      <c r="I79" s="171" t="str">
        <f t="shared" si="14"/>
        <v xml:space="preserve"> </v>
      </c>
      <c r="J79" s="171" t="str">
        <f t="shared" si="15"/>
        <v xml:space="preserve"> </v>
      </c>
      <c r="K79" s="171" t="str">
        <f t="shared" si="16"/>
        <v xml:space="preserve"> </v>
      </c>
      <c r="L79" s="171">
        <f t="shared" si="17"/>
        <v>2.4</v>
      </c>
      <c r="M79" s="171" t="str">
        <f t="shared" si="18"/>
        <v xml:space="preserve"> </v>
      </c>
      <c r="N79" s="171" t="str">
        <f t="shared" si="19"/>
        <v xml:space="preserve"> </v>
      </c>
      <c r="O79" s="171" t="str">
        <f t="shared" si="20"/>
        <v xml:space="preserve"> </v>
      </c>
      <c r="P79" s="171" t="str">
        <f t="shared" si="21"/>
        <v xml:space="preserve"> </v>
      </c>
      <c r="Q79" s="172" t="str">
        <f t="shared" si="22"/>
        <v xml:space="preserve"> </v>
      </c>
      <c r="R79" s="173"/>
    </row>
    <row r="80" spans="1:18" s="145" customFormat="1" ht="12.75" x14ac:dyDescent="0.25">
      <c r="A80" s="166" t="s">
        <v>351</v>
      </c>
      <c r="B80" s="174"/>
      <c r="C80" s="164">
        <v>16</v>
      </c>
      <c r="D80" s="168">
        <v>1</v>
      </c>
      <c r="E80" s="169">
        <v>1</v>
      </c>
      <c r="F80" s="168">
        <v>1</v>
      </c>
      <c r="G80" s="170">
        <v>5.15</v>
      </c>
      <c r="H80" s="171" t="str">
        <f t="shared" si="13"/>
        <v xml:space="preserve"> </v>
      </c>
      <c r="I80" s="171" t="str">
        <f t="shared" si="14"/>
        <v xml:space="preserve"> </v>
      </c>
      <c r="J80" s="171" t="str">
        <f t="shared" si="15"/>
        <v xml:space="preserve"> </v>
      </c>
      <c r="K80" s="171" t="str">
        <f t="shared" si="16"/>
        <v xml:space="preserve"> </v>
      </c>
      <c r="L80" s="171">
        <f t="shared" si="17"/>
        <v>5.15</v>
      </c>
      <c r="M80" s="171" t="str">
        <f t="shared" si="18"/>
        <v xml:space="preserve"> </v>
      </c>
      <c r="N80" s="171" t="str">
        <f t="shared" si="19"/>
        <v xml:space="preserve"> </v>
      </c>
      <c r="O80" s="171" t="str">
        <f t="shared" si="20"/>
        <v xml:space="preserve"> </v>
      </c>
      <c r="P80" s="171" t="str">
        <f t="shared" si="21"/>
        <v xml:space="preserve"> </v>
      </c>
      <c r="Q80" s="172" t="str">
        <f t="shared" si="22"/>
        <v xml:space="preserve"> </v>
      </c>
      <c r="R80" s="173"/>
    </row>
    <row r="81" spans="1:18" s="145" customFormat="1" ht="12.75" x14ac:dyDescent="0.25">
      <c r="A81" s="166" t="s">
        <v>352</v>
      </c>
      <c r="B81" s="174"/>
      <c r="C81" s="164">
        <v>12</v>
      </c>
      <c r="D81" s="168">
        <v>1</v>
      </c>
      <c r="E81" s="169">
        <v>1</v>
      </c>
      <c r="F81" s="168">
        <v>3</v>
      </c>
      <c r="G81" s="170">
        <v>10</v>
      </c>
      <c r="H81" s="171" t="str">
        <f t="shared" si="13"/>
        <v xml:space="preserve"> </v>
      </c>
      <c r="I81" s="171" t="str">
        <f t="shared" si="14"/>
        <v xml:space="preserve"> </v>
      </c>
      <c r="J81" s="171">
        <f t="shared" si="15"/>
        <v>30</v>
      </c>
      <c r="K81" s="171" t="str">
        <f t="shared" si="16"/>
        <v xml:space="preserve"> </v>
      </c>
      <c r="L81" s="171" t="str">
        <f t="shared" si="17"/>
        <v xml:space="preserve"> </v>
      </c>
      <c r="M81" s="171" t="str">
        <f t="shared" si="18"/>
        <v xml:space="preserve"> </v>
      </c>
      <c r="N81" s="171" t="str">
        <f t="shared" si="19"/>
        <v xml:space="preserve"> </v>
      </c>
      <c r="O81" s="171" t="str">
        <f t="shared" si="20"/>
        <v xml:space="preserve"> </v>
      </c>
      <c r="P81" s="171" t="str">
        <f t="shared" si="21"/>
        <v xml:space="preserve"> </v>
      </c>
      <c r="Q81" s="172" t="str">
        <f t="shared" si="22"/>
        <v xml:space="preserve"> </v>
      </c>
      <c r="R81" s="173"/>
    </row>
    <row r="82" spans="1:18" s="145" customFormat="1" ht="12.75" x14ac:dyDescent="0.25">
      <c r="A82" s="166" t="s">
        <v>353</v>
      </c>
      <c r="B82" s="174"/>
      <c r="C82" s="164">
        <v>14</v>
      </c>
      <c r="D82" s="168">
        <v>1</v>
      </c>
      <c r="E82" s="169">
        <v>1</v>
      </c>
      <c r="F82" s="168">
        <v>3</v>
      </c>
      <c r="G82" s="170">
        <v>13.75</v>
      </c>
      <c r="H82" s="171" t="str">
        <f t="shared" si="13"/>
        <v xml:space="preserve"> </v>
      </c>
      <c r="I82" s="171" t="str">
        <f t="shared" si="14"/>
        <v xml:space="preserve"> </v>
      </c>
      <c r="J82" s="171" t="str">
        <f t="shared" si="15"/>
        <v xml:space="preserve"> </v>
      </c>
      <c r="K82" s="171">
        <f t="shared" si="16"/>
        <v>41.25</v>
      </c>
      <c r="L82" s="171" t="str">
        <f t="shared" si="17"/>
        <v xml:space="preserve"> </v>
      </c>
      <c r="M82" s="171" t="str">
        <f t="shared" si="18"/>
        <v xml:space="preserve"> </v>
      </c>
      <c r="N82" s="171" t="str">
        <f t="shared" si="19"/>
        <v xml:space="preserve"> </v>
      </c>
      <c r="O82" s="171" t="str">
        <f t="shared" si="20"/>
        <v xml:space="preserve"> </v>
      </c>
      <c r="P82" s="171" t="str">
        <f t="shared" si="21"/>
        <v xml:space="preserve"> </v>
      </c>
      <c r="Q82" s="172" t="str">
        <f t="shared" si="22"/>
        <v xml:space="preserve"> </v>
      </c>
      <c r="R82" s="173"/>
    </row>
    <row r="83" spans="1:18" s="145" customFormat="1" ht="12.75" x14ac:dyDescent="0.25">
      <c r="A83" s="166" t="s">
        <v>354</v>
      </c>
      <c r="B83" s="151" t="s">
        <v>265</v>
      </c>
      <c r="C83" s="164">
        <v>8</v>
      </c>
      <c r="D83" s="168">
        <v>1</v>
      </c>
      <c r="E83" s="169">
        <v>1</v>
      </c>
      <c r="F83" s="168">
        <v>73</v>
      </c>
      <c r="G83" s="170">
        <v>1.78</v>
      </c>
      <c r="H83" s="171">
        <f t="shared" si="13"/>
        <v>129.94</v>
      </c>
      <c r="I83" s="171" t="str">
        <f t="shared" si="14"/>
        <v xml:space="preserve"> </v>
      </c>
      <c r="J83" s="171" t="str">
        <f t="shared" si="15"/>
        <v xml:space="preserve"> </v>
      </c>
      <c r="K83" s="171" t="str">
        <f t="shared" si="16"/>
        <v xml:space="preserve"> </v>
      </c>
      <c r="L83" s="171" t="str">
        <f t="shared" si="17"/>
        <v xml:space="preserve"> </v>
      </c>
      <c r="M83" s="171" t="str">
        <f t="shared" si="18"/>
        <v xml:space="preserve"> </v>
      </c>
      <c r="N83" s="171" t="str">
        <f t="shared" si="19"/>
        <v xml:space="preserve"> </v>
      </c>
      <c r="O83" s="171" t="str">
        <f t="shared" si="20"/>
        <v xml:space="preserve"> </v>
      </c>
      <c r="P83" s="171" t="str">
        <f t="shared" si="21"/>
        <v xml:space="preserve"> </v>
      </c>
      <c r="Q83" s="172" t="str">
        <f t="shared" si="22"/>
        <v xml:space="preserve"> </v>
      </c>
      <c r="R83" s="173"/>
    </row>
    <row r="84" spans="1:18" s="145" customFormat="1" ht="12.75" x14ac:dyDescent="0.25">
      <c r="A84" s="175"/>
      <c r="B84" s="176"/>
      <c r="C84" s="176"/>
      <c r="D84" s="177"/>
      <c r="E84" s="178" t="s">
        <v>301</v>
      </c>
      <c r="F84" s="158"/>
      <c r="G84" s="160"/>
      <c r="H84" s="171">
        <f t="shared" ref="H84:Q84" si="23">SUM(H52:H83)</f>
        <v>2183.1000000000004</v>
      </c>
      <c r="I84" s="171">
        <f t="shared" si="23"/>
        <v>625.40000000000009</v>
      </c>
      <c r="J84" s="171">
        <f t="shared" si="23"/>
        <v>468.09999999999997</v>
      </c>
      <c r="K84" s="171">
        <f t="shared" si="23"/>
        <v>219.55</v>
      </c>
      <c r="L84" s="171">
        <f t="shared" si="23"/>
        <v>43.449999999999996</v>
      </c>
      <c r="M84" s="171">
        <f t="shared" si="23"/>
        <v>0</v>
      </c>
      <c r="N84" s="171">
        <f t="shared" si="23"/>
        <v>0</v>
      </c>
      <c r="O84" s="171">
        <f t="shared" si="23"/>
        <v>0</v>
      </c>
      <c r="P84" s="171">
        <f t="shared" si="23"/>
        <v>0</v>
      </c>
      <c r="Q84" s="179">
        <f t="shared" si="23"/>
        <v>0</v>
      </c>
      <c r="R84" s="173"/>
    </row>
    <row r="85" spans="1:18" s="145" customFormat="1" ht="12.75" x14ac:dyDescent="0.25">
      <c r="A85" s="180"/>
      <c r="B85" s="24"/>
      <c r="C85" s="24"/>
      <c r="D85" s="181"/>
      <c r="E85" s="178" t="s">
        <v>302</v>
      </c>
      <c r="F85" s="158"/>
      <c r="G85" s="160"/>
      <c r="H85" s="171">
        <f t="shared" ref="H85:Q85" si="24">H84*H51</f>
        <v>862.32450000000017</v>
      </c>
      <c r="I85" s="171">
        <f t="shared" si="24"/>
        <v>385.87180000000006</v>
      </c>
      <c r="J85" s="171">
        <f t="shared" si="24"/>
        <v>415.6728</v>
      </c>
      <c r="K85" s="171">
        <f t="shared" si="24"/>
        <v>265.21640000000002</v>
      </c>
      <c r="L85" s="171">
        <f t="shared" si="24"/>
        <v>68.564099999999996</v>
      </c>
      <c r="M85" s="171">
        <f t="shared" si="24"/>
        <v>0</v>
      </c>
      <c r="N85" s="171">
        <f t="shared" si="24"/>
        <v>0</v>
      </c>
      <c r="O85" s="171">
        <f t="shared" si="24"/>
        <v>0</v>
      </c>
      <c r="P85" s="171">
        <f t="shared" si="24"/>
        <v>0</v>
      </c>
      <c r="Q85" s="179">
        <f t="shared" si="24"/>
        <v>0</v>
      </c>
      <c r="R85" s="182"/>
    </row>
    <row r="86" spans="1:18" s="145" customFormat="1" ht="12.75" x14ac:dyDescent="0.25">
      <c r="A86" s="180"/>
      <c r="B86" s="24"/>
      <c r="C86" s="24"/>
      <c r="D86" s="181"/>
      <c r="E86" s="178" t="s">
        <v>303</v>
      </c>
      <c r="F86" s="158"/>
      <c r="G86" s="160"/>
      <c r="H86" s="171"/>
      <c r="I86" s="171"/>
      <c r="J86" s="171"/>
      <c r="K86" s="171"/>
      <c r="L86" s="171"/>
      <c r="M86" s="171"/>
      <c r="N86" s="171"/>
      <c r="O86" s="171"/>
      <c r="P86" s="171"/>
      <c r="Q86" s="179"/>
      <c r="R86" s="182"/>
    </row>
    <row r="87" spans="1:18" s="145" customFormat="1" ht="12.75" x14ac:dyDescent="0.25">
      <c r="A87" s="180"/>
      <c r="B87" s="24"/>
      <c r="C87" s="24"/>
      <c r="D87" s="181"/>
      <c r="E87" s="178" t="s">
        <v>304</v>
      </c>
      <c r="F87" s="158"/>
      <c r="G87" s="160"/>
      <c r="H87" s="171">
        <f t="shared" ref="H87:Q87" si="25">SUM(H85:H86)</f>
        <v>862.32450000000017</v>
      </c>
      <c r="I87" s="171">
        <f t="shared" si="25"/>
        <v>385.87180000000006</v>
      </c>
      <c r="J87" s="171">
        <f t="shared" si="25"/>
        <v>415.6728</v>
      </c>
      <c r="K87" s="171">
        <f t="shared" si="25"/>
        <v>265.21640000000002</v>
      </c>
      <c r="L87" s="171">
        <f t="shared" si="25"/>
        <v>68.564099999999996</v>
      </c>
      <c r="M87" s="171">
        <f t="shared" si="25"/>
        <v>0</v>
      </c>
      <c r="N87" s="171">
        <f t="shared" si="25"/>
        <v>0</v>
      </c>
      <c r="O87" s="171">
        <f t="shared" si="25"/>
        <v>0</v>
      </c>
      <c r="P87" s="171">
        <f t="shared" si="25"/>
        <v>0</v>
      </c>
      <c r="Q87" s="179">
        <f t="shared" si="25"/>
        <v>0</v>
      </c>
      <c r="R87" s="182"/>
    </row>
    <row r="88" spans="1:18" s="145" customFormat="1" ht="13.5" thickBot="1" x14ac:dyDescent="0.3">
      <c r="A88" s="183"/>
      <c r="B88" s="184"/>
      <c r="C88" s="184"/>
      <c r="D88" s="185"/>
      <c r="E88" s="523" t="s">
        <v>305</v>
      </c>
      <c r="F88" s="524"/>
      <c r="G88" s="525"/>
      <c r="H88" s="186" t="s">
        <v>306</v>
      </c>
      <c r="I88" s="186">
        <f>SUM(H87:J87)</f>
        <v>1663.8691000000003</v>
      </c>
      <c r="J88" s="186" t="s">
        <v>307</v>
      </c>
      <c r="K88" s="186" t="s">
        <v>308</v>
      </c>
      <c r="L88" s="186">
        <f>SUM(K87:Q87)</f>
        <v>333.78050000000002</v>
      </c>
      <c r="M88" s="186" t="s">
        <v>307</v>
      </c>
      <c r="N88" s="186"/>
      <c r="O88" s="186"/>
      <c r="P88" s="186"/>
      <c r="Q88" s="190">
        <f>I88+L88</f>
        <v>1997.6496000000004</v>
      </c>
      <c r="R88" s="182"/>
    </row>
    <row r="89" spans="1:18" s="145" customFormat="1" ht="13.5" thickTop="1" x14ac:dyDescent="0.25">
      <c r="A89" s="24"/>
      <c r="B89" s="24"/>
      <c r="C89" s="24"/>
      <c r="D89" s="24"/>
      <c r="E89" s="24"/>
      <c r="F89" s="24"/>
      <c r="G89" s="188"/>
      <c r="H89" s="24"/>
      <c r="I89" s="182"/>
      <c r="J89" s="24"/>
      <c r="K89" s="24"/>
      <c r="L89" s="182"/>
      <c r="M89" s="24"/>
      <c r="N89" s="24"/>
      <c r="O89" s="24"/>
      <c r="P89" s="182"/>
      <c r="Q89" s="182"/>
      <c r="R89" s="182"/>
    </row>
    <row r="90" spans="1:18" ht="12.75" thickBot="1" x14ac:dyDescent="0.3"/>
    <row r="91" spans="1:18" s="145" customFormat="1" ht="13.5" thickTop="1" x14ac:dyDescent="0.25">
      <c r="A91" s="136" t="s">
        <v>309</v>
      </c>
      <c r="B91" s="137"/>
      <c r="C91" s="138" t="s">
        <v>0</v>
      </c>
      <c r="D91" s="192" t="str">
        <f>D46</f>
        <v>HAFZULLAH İNŞ. MİM. BİLİŞ. TİC. LTD. ŞTİ. LTD.ŞTİ.</v>
      </c>
      <c r="E91" s="139"/>
      <c r="F91" s="139"/>
      <c r="G91" s="139"/>
      <c r="H91" s="139"/>
      <c r="I91" s="139"/>
      <c r="J91" s="139"/>
      <c r="K91" s="139"/>
      <c r="L91" s="139"/>
      <c r="M91" s="139"/>
      <c r="N91" s="140"/>
      <c r="O91" s="141"/>
      <c r="P91" s="142" t="s">
        <v>270</v>
      </c>
      <c r="Q91" s="143">
        <f>Q46</f>
        <v>39370</v>
      </c>
      <c r="R91" s="144"/>
    </row>
    <row r="92" spans="1:18" s="145" customFormat="1" ht="12.75" x14ac:dyDescent="0.25">
      <c r="A92" s="146" t="s">
        <v>310</v>
      </c>
      <c r="B92" s="147"/>
      <c r="C92" s="148" t="s">
        <v>0</v>
      </c>
      <c r="D92" s="149" t="str">
        <f>D47</f>
        <v>İŞ MERKEZİ KABA İŞLER KEŞİF</v>
      </c>
      <c r="E92" s="149"/>
      <c r="F92" s="149"/>
      <c r="G92" s="149"/>
      <c r="H92" s="149"/>
      <c r="I92" s="149"/>
      <c r="J92" s="149"/>
      <c r="K92" s="149"/>
      <c r="L92" s="149"/>
      <c r="M92" s="149"/>
      <c r="N92" s="150"/>
      <c r="O92" s="151"/>
      <c r="P92" s="152" t="s">
        <v>271</v>
      </c>
      <c r="Q92" s="153"/>
      <c r="R92" s="154"/>
    </row>
    <row r="93" spans="1:18" s="145" customFormat="1" ht="12.75" x14ac:dyDescent="0.25">
      <c r="A93" s="146" t="s">
        <v>311</v>
      </c>
      <c r="B93" s="147"/>
      <c r="C93" s="148" t="s">
        <v>0</v>
      </c>
      <c r="D93" s="155" t="str">
        <f>D48</f>
        <v>-3.20 KOTU B.A DEMİRİ</v>
      </c>
      <c r="E93" s="155"/>
      <c r="F93" s="155"/>
      <c r="G93" s="155"/>
      <c r="H93" s="149"/>
      <c r="I93" s="149"/>
      <c r="J93" s="149"/>
      <c r="K93" s="149"/>
      <c r="L93" s="149"/>
      <c r="M93" s="149"/>
      <c r="N93" s="156"/>
      <c r="O93" s="151"/>
      <c r="P93" s="152" t="s">
        <v>272</v>
      </c>
      <c r="Q93" s="153">
        <v>3</v>
      </c>
      <c r="R93" s="154"/>
    </row>
    <row r="94" spans="1:18" s="145" customFormat="1" ht="12.75" x14ac:dyDescent="0.25">
      <c r="A94" s="157" t="s">
        <v>312</v>
      </c>
      <c r="B94" s="158"/>
      <c r="C94" s="159" t="s">
        <v>0</v>
      </c>
      <c r="D94" s="193" t="str">
        <f>D49</f>
        <v>TD-TK-07.004</v>
      </c>
      <c r="E94" s="158"/>
      <c r="F94" s="158"/>
      <c r="G94" s="160"/>
      <c r="H94" s="526" t="s">
        <v>273</v>
      </c>
      <c r="I94" s="527"/>
      <c r="J94" s="527"/>
      <c r="K94" s="527"/>
      <c r="L94" s="527"/>
      <c r="M94" s="527"/>
      <c r="N94" s="527"/>
      <c r="O94" s="527"/>
      <c r="P94" s="161"/>
      <c r="Q94" s="162"/>
      <c r="R94" s="163"/>
    </row>
    <row r="95" spans="1:18" s="145" customFormat="1" ht="12.75" x14ac:dyDescent="0.25">
      <c r="A95" s="528" t="s">
        <v>274</v>
      </c>
      <c r="B95" s="529" t="s">
        <v>275</v>
      </c>
      <c r="C95" s="529" t="s">
        <v>276</v>
      </c>
      <c r="D95" s="530" t="s">
        <v>58</v>
      </c>
      <c r="E95" s="531"/>
      <c r="F95" s="532"/>
      <c r="G95" s="536" t="s">
        <v>277</v>
      </c>
      <c r="H95" s="164">
        <v>8</v>
      </c>
      <c r="I95" s="164">
        <v>10</v>
      </c>
      <c r="J95" s="164">
        <v>12</v>
      </c>
      <c r="K95" s="164">
        <v>14</v>
      </c>
      <c r="L95" s="164">
        <v>16</v>
      </c>
      <c r="M95" s="164">
        <v>18</v>
      </c>
      <c r="N95" s="164">
        <v>20</v>
      </c>
      <c r="O95" s="164">
        <v>22</v>
      </c>
      <c r="P95" s="164">
        <v>25</v>
      </c>
      <c r="Q95" s="165">
        <v>32</v>
      </c>
      <c r="R95" s="154"/>
    </row>
    <row r="96" spans="1:18" s="145" customFormat="1" ht="12.75" x14ac:dyDescent="0.25">
      <c r="A96" s="528"/>
      <c r="B96" s="529"/>
      <c r="C96" s="529"/>
      <c r="D96" s="533"/>
      <c r="E96" s="534"/>
      <c r="F96" s="535"/>
      <c r="G96" s="537"/>
      <c r="H96" s="164">
        <v>0.39500000000000002</v>
      </c>
      <c r="I96" s="164">
        <v>0.61699999999999999</v>
      </c>
      <c r="J96" s="164">
        <v>0.88800000000000001</v>
      </c>
      <c r="K96" s="164">
        <v>1.208</v>
      </c>
      <c r="L96" s="164">
        <v>1.5780000000000001</v>
      </c>
      <c r="M96" s="164">
        <v>1.998</v>
      </c>
      <c r="N96" s="164">
        <v>2.4660000000000002</v>
      </c>
      <c r="O96" s="164">
        <v>2.984</v>
      </c>
      <c r="P96" s="164">
        <v>3.68</v>
      </c>
      <c r="Q96" s="165">
        <v>6.3179999999999996</v>
      </c>
      <c r="R96" s="154"/>
    </row>
    <row r="97" spans="1:18" s="145" customFormat="1" ht="12.75" x14ac:dyDescent="0.25">
      <c r="A97" s="166" t="s">
        <v>364</v>
      </c>
      <c r="B97" s="167" t="s">
        <v>396</v>
      </c>
      <c r="C97" s="164">
        <v>12</v>
      </c>
      <c r="D97" s="168">
        <v>1</v>
      </c>
      <c r="E97" s="169">
        <v>1</v>
      </c>
      <c r="F97" s="168">
        <v>4</v>
      </c>
      <c r="G97" s="170">
        <v>3.1</v>
      </c>
      <c r="H97" s="171" t="str">
        <f t="shared" ref="H97:H128" si="26">IF(C97=8,D97*F97*G97," ")</f>
        <v xml:space="preserve"> </v>
      </c>
      <c r="I97" s="171" t="str">
        <f t="shared" ref="I97:I128" si="27">IF(C97=10,D97*F97*G97," ")</f>
        <v xml:space="preserve"> </v>
      </c>
      <c r="J97" s="171">
        <f t="shared" ref="J97:J128" si="28">IF(C97=12,D97*F97*G97," ")</f>
        <v>12.4</v>
      </c>
      <c r="K97" s="171" t="str">
        <f t="shared" ref="K97:K128" si="29">IF(C97=14,D97*F97*G97," ")</f>
        <v xml:space="preserve"> </v>
      </c>
      <c r="L97" s="171" t="str">
        <f t="shared" ref="L97:L128" si="30">IF(C97=16,D97*F97*G97," ")</f>
        <v xml:space="preserve"> </v>
      </c>
      <c r="M97" s="171" t="str">
        <f t="shared" ref="M97:M128" si="31">IF(C97=18,D97*F97*G97," ")</f>
        <v xml:space="preserve"> </v>
      </c>
      <c r="N97" s="171" t="str">
        <f t="shared" ref="N97:N128" si="32">IF(C97=20,D97*F97*G97," ")</f>
        <v xml:space="preserve"> </v>
      </c>
      <c r="O97" s="171" t="str">
        <f t="shared" ref="O97:O128" si="33">IF(C97=22,D97*F97*G97," ")</f>
        <v xml:space="preserve"> </v>
      </c>
      <c r="P97" s="171" t="str">
        <f t="shared" ref="P97:P128" si="34">IF(C97=25,D97*F97*G97," ")</f>
        <v xml:space="preserve"> </v>
      </c>
      <c r="Q97" s="172" t="str">
        <f t="shared" ref="Q97:Q128" si="35">IF(C97=32,D97*F97*G97," ")</f>
        <v xml:space="preserve"> </v>
      </c>
      <c r="R97" s="173"/>
    </row>
    <row r="98" spans="1:18" s="145" customFormat="1" ht="12.75" x14ac:dyDescent="0.25">
      <c r="A98" s="166" t="s">
        <v>365</v>
      </c>
      <c r="B98" s="167"/>
      <c r="C98" s="164">
        <v>16</v>
      </c>
      <c r="D98" s="168">
        <v>1</v>
      </c>
      <c r="E98" s="169">
        <v>1</v>
      </c>
      <c r="F98" s="168">
        <v>2</v>
      </c>
      <c r="G98" s="170">
        <v>3.1</v>
      </c>
      <c r="H98" s="171" t="str">
        <f t="shared" si="26"/>
        <v xml:space="preserve"> </v>
      </c>
      <c r="I98" s="171" t="str">
        <f t="shared" si="27"/>
        <v xml:space="preserve"> </v>
      </c>
      <c r="J98" s="171" t="str">
        <f t="shared" si="28"/>
        <v xml:space="preserve"> </v>
      </c>
      <c r="K98" s="171" t="str">
        <f t="shared" si="29"/>
        <v xml:space="preserve"> </v>
      </c>
      <c r="L98" s="171">
        <f t="shared" si="30"/>
        <v>6.2</v>
      </c>
      <c r="M98" s="171" t="str">
        <f t="shared" si="31"/>
        <v xml:space="preserve"> </v>
      </c>
      <c r="N98" s="171" t="str">
        <f t="shared" si="32"/>
        <v xml:space="preserve"> </v>
      </c>
      <c r="O98" s="171" t="str">
        <f t="shared" si="33"/>
        <v xml:space="preserve"> </v>
      </c>
      <c r="P98" s="171" t="str">
        <f t="shared" si="34"/>
        <v xml:space="preserve"> </v>
      </c>
      <c r="Q98" s="172" t="str">
        <f t="shared" si="35"/>
        <v xml:space="preserve"> </v>
      </c>
      <c r="R98" s="173"/>
    </row>
    <row r="99" spans="1:18" s="145" customFormat="1" ht="12.75" x14ac:dyDescent="0.25">
      <c r="A99" s="166" t="s">
        <v>366</v>
      </c>
      <c r="B99" s="151"/>
      <c r="C99" s="164">
        <v>14</v>
      </c>
      <c r="D99" s="168">
        <v>1</v>
      </c>
      <c r="E99" s="169">
        <v>1</v>
      </c>
      <c r="F99" s="168">
        <v>2</v>
      </c>
      <c r="G99" s="170">
        <v>3.1</v>
      </c>
      <c r="H99" s="171" t="str">
        <f t="shared" si="26"/>
        <v xml:space="preserve"> </v>
      </c>
      <c r="I99" s="171" t="str">
        <f t="shared" si="27"/>
        <v xml:space="preserve"> </v>
      </c>
      <c r="J99" s="171" t="str">
        <f t="shared" si="28"/>
        <v xml:space="preserve"> </v>
      </c>
      <c r="K99" s="171">
        <f t="shared" si="29"/>
        <v>6.2</v>
      </c>
      <c r="L99" s="171" t="str">
        <f t="shared" si="30"/>
        <v xml:space="preserve"> </v>
      </c>
      <c r="M99" s="171" t="str">
        <f t="shared" si="31"/>
        <v xml:space="preserve"> </v>
      </c>
      <c r="N99" s="171" t="str">
        <f t="shared" si="32"/>
        <v xml:space="preserve"> </v>
      </c>
      <c r="O99" s="171" t="str">
        <f t="shared" si="33"/>
        <v xml:space="preserve"> </v>
      </c>
      <c r="P99" s="171" t="str">
        <f t="shared" si="34"/>
        <v xml:space="preserve"> </v>
      </c>
      <c r="Q99" s="172" t="str">
        <f t="shared" si="35"/>
        <v xml:space="preserve"> </v>
      </c>
      <c r="R99" s="173"/>
    </row>
    <row r="100" spans="1:18" s="145" customFormat="1" ht="12.75" x14ac:dyDescent="0.25">
      <c r="A100" s="166" t="s">
        <v>367</v>
      </c>
      <c r="B100" s="151" t="s">
        <v>265</v>
      </c>
      <c r="C100" s="164">
        <v>8</v>
      </c>
      <c r="D100" s="168">
        <v>1</v>
      </c>
      <c r="E100" s="169">
        <v>1</v>
      </c>
      <c r="F100" s="168">
        <v>23</v>
      </c>
      <c r="G100" s="170">
        <v>1.78</v>
      </c>
      <c r="H100" s="171">
        <f t="shared" si="26"/>
        <v>40.94</v>
      </c>
      <c r="I100" s="171" t="str">
        <f t="shared" si="27"/>
        <v xml:space="preserve"> </v>
      </c>
      <c r="J100" s="171" t="str">
        <f t="shared" si="28"/>
        <v xml:space="preserve"> </v>
      </c>
      <c r="K100" s="171" t="str">
        <f t="shared" si="29"/>
        <v xml:space="preserve"> </v>
      </c>
      <c r="L100" s="171" t="str">
        <f t="shared" si="30"/>
        <v xml:space="preserve"> </v>
      </c>
      <c r="M100" s="171" t="str">
        <f t="shared" si="31"/>
        <v xml:space="preserve"> </v>
      </c>
      <c r="N100" s="171" t="str">
        <f t="shared" si="32"/>
        <v xml:space="preserve"> </v>
      </c>
      <c r="O100" s="171" t="str">
        <f t="shared" si="33"/>
        <v xml:space="preserve"> </v>
      </c>
      <c r="P100" s="171" t="str">
        <f t="shared" si="34"/>
        <v xml:space="preserve"> </v>
      </c>
      <c r="Q100" s="172" t="str">
        <f t="shared" si="35"/>
        <v xml:space="preserve"> </v>
      </c>
      <c r="R100" s="173"/>
    </row>
    <row r="101" spans="1:18" s="145" customFormat="1" ht="12.75" x14ac:dyDescent="0.25">
      <c r="A101" s="166" t="s">
        <v>368</v>
      </c>
      <c r="B101" s="151" t="s">
        <v>397</v>
      </c>
      <c r="C101" s="164">
        <v>12</v>
      </c>
      <c r="D101" s="168">
        <v>1</v>
      </c>
      <c r="E101" s="169">
        <v>1</v>
      </c>
      <c r="F101" s="168">
        <v>5</v>
      </c>
      <c r="G101" s="170">
        <v>3</v>
      </c>
      <c r="H101" s="171" t="str">
        <f t="shared" si="26"/>
        <v xml:space="preserve"> </v>
      </c>
      <c r="I101" s="171" t="str">
        <f t="shared" si="27"/>
        <v xml:space="preserve"> </v>
      </c>
      <c r="J101" s="171">
        <f t="shared" si="28"/>
        <v>15</v>
      </c>
      <c r="K101" s="171" t="str">
        <f t="shared" si="29"/>
        <v xml:space="preserve"> </v>
      </c>
      <c r="L101" s="171" t="str">
        <f t="shared" si="30"/>
        <v xml:space="preserve"> </v>
      </c>
      <c r="M101" s="171" t="str">
        <f t="shared" si="31"/>
        <v xml:space="preserve"> </v>
      </c>
      <c r="N101" s="171" t="str">
        <f t="shared" si="32"/>
        <v xml:space="preserve"> </v>
      </c>
      <c r="O101" s="171" t="str">
        <f t="shared" si="33"/>
        <v xml:space="preserve"> </v>
      </c>
      <c r="P101" s="171" t="str">
        <f t="shared" si="34"/>
        <v xml:space="preserve"> </v>
      </c>
      <c r="Q101" s="172" t="str">
        <f t="shared" si="35"/>
        <v xml:space="preserve"> </v>
      </c>
      <c r="R101" s="173"/>
    </row>
    <row r="102" spans="1:18" s="145" customFormat="1" ht="12.75" x14ac:dyDescent="0.25">
      <c r="A102" s="166" t="s">
        <v>369</v>
      </c>
      <c r="B102" s="151"/>
      <c r="C102" s="164">
        <v>16</v>
      </c>
      <c r="D102" s="168">
        <v>1</v>
      </c>
      <c r="E102" s="169">
        <v>1</v>
      </c>
      <c r="F102" s="168">
        <v>1</v>
      </c>
      <c r="G102" s="170">
        <v>3</v>
      </c>
      <c r="H102" s="171" t="str">
        <f t="shared" si="26"/>
        <v xml:space="preserve"> </v>
      </c>
      <c r="I102" s="171" t="str">
        <f t="shared" si="27"/>
        <v xml:space="preserve"> </v>
      </c>
      <c r="J102" s="171" t="str">
        <f t="shared" si="28"/>
        <v xml:space="preserve"> </v>
      </c>
      <c r="K102" s="171" t="str">
        <f t="shared" si="29"/>
        <v xml:space="preserve"> </v>
      </c>
      <c r="L102" s="171">
        <f t="shared" si="30"/>
        <v>3</v>
      </c>
      <c r="M102" s="171" t="str">
        <f t="shared" si="31"/>
        <v xml:space="preserve"> </v>
      </c>
      <c r="N102" s="171" t="str">
        <f t="shared" si="32"/>
        <v xml:space="preserve"> </v>
      </c>
      <c r="O102" s="171" t="str">
        <f t="shared" si="33"/>
        <v xml:space="preserve"> </v>
      </c>
      <c r="P102" s="171" t="str">
        <f t="shared" si="34"/>
        <v xml:space="preserve"> </v>
      </c>
      <c r="Q102" s="172" t="str">
        <f t="shared" si="35"/>
        <v xml:space="preserve"> </v>
      </c>
      <c r="R102" s="173"/>
    </row>
    <row r="103" spans="1:18" s="145" customFormat="1" ht="12.75" x14ac:dyDescent="0.25">
      <c r="A103" s="166" t="s">
        <v>370</v>
      </c>
      <c r="B103" s="151" t="s">
        <v>265</v>
      </c>
      <c r="C103" s="164">
        <v>8</v>
      </c>
      <c r="D103" s="168">
        <v>1</v>
      </c>
      <c r="E103" s="169">
        <v>1</v>
      </c>
      <c r="F103" s="168">
        <v>1</v>
      </c>
      <c r="G103" s="170">
        <v>1.58</v>
      </c>
      <c r="H103" s="171">
        <f t="shared" si="26"/>
        <v>1.58</v>
      </c>
      <c r="I103" s="171" t="str">
        <f t="shared" si="27"/>
        <v xml:space="preserve"> </v>
      </c>
      <c r="J103" s="171" t="str">
        <f t="shared" si="28"/>
        <v xml:space="preserve"> </v>
      </c>
      <c r="K103" s="171" t="str">
        <f t="shared" si="29"/>
        <v xml:space="preserve"> </v>
      </c>
      <c r="L103" s="171" t="str">
        <f t="shared" si="30"/>
        <v xml:space="preserve"> </v>
      </c>
      <c r="M103" s="171" t="str">
        <f t="shared" si="31"/>
        <v xml:space="preserve"> </v>
      </c>
      <c r="N103" s="171" t="str">
        <f t="shared" si="32"/>
        <v xml:space="preserve"> </v>
      </c>
      <c r="O103" s="171" t="str">
        <f t="shared" si="33"/>
        <v xml:space="preserve"> </v>
      </c>
      <c r="P103" s="171" t="str">
        <f t="shared" si="34"/>
        <v xml:space="preserve"> </v>
      </c>
      <c r="Q103" s="172" t="str">
        <f t="shared" si="35"/>
        <v xml:space="preserve"> </v>
      </c>
      <c r="R103" s="173"/>
    </row>
    <row r="104" spans="1:18" s="145" customFormat="1" ht="12.75" x14ac:dyDescent="0.25">
      <c r="A104" s="166" t="s">
        <v>371</v>
      </c>
      <c r="B104" s="151" t="s">
        <v>398</v>
      </c>
      <c r="C104" s="164">
        <v>14</v>
      </c>
      <c r="D104" s="168">
        <v>1</v>
      </c>
      <c r="E104" s="169">
        <v>1</v>
      </c>
      <c r="F104" s="168">
        <v>3</v>
      </c>
      <c r="G104" s="170">
        <v>3.25</v>
      </c>
      <c r="H104" s="171" t="str">
        <f t="shared" si="26"/>
        <v xml:space="preserve"> </v>
      </c>
      <c r="I104" s="171" t="str">
        <f t="shared" si="27"/>
        <v xml:space="preserve"> </v>
      </c>
      <c r="J104" s="171" t="str">
        <f t="shared" si="28"/>
        <v xml:space="preserve"> </v>
      </c>
      <c r="K104" s="171">
        <f t="shared" si="29"/>
        <v>9.75</v>
      </c>
      <c r="L104" s="171" t="str">
        <f t="shared" si="30"/>
        <v xml:space="preserve"> </v>
      </c>
      <c r="M104" s="171" t="str">
        <f t="shared" si="31"/>
        <v xml:space="preserve"> </v>
      </c>
      <c r="N104" s="171" t="str">
        <f t="shared" si="32"/>
        <v xml:space="preserve"> </v>
      </c>
      <c r="O104" s="171" t="str">
        <f t="shared" si="33"/>
        <v xml:space="preserve"> </v>
      </c>
      <c r="P104" s="171" t="str">
        <f t="shared" si="34"/>
        <v xml:space="preserve"> </v>
      </c>
      <c r="Q104" s="172" t="str">
        <f t="shared" si="35"/>
        <v xml:space="preserve"> </v>
      </c>
      <c r="R104" s="173"/>
    </row>
    <row r="105" spans="1:18" s="145" customFormat="1" ht="12.75" x14ac:dyDescent="0.25">
      <c r="A105" s="166" t="s">
        <v>372</v>
      </c>
      <c r="B105" s="151"/>
      <c r="C105" s="164">
        <v>12</v>
      </c>
      <c r="D105" s="168">
        <v>1</v>
      </c>
      <c r="E105" s="169">
        <v>1</v>
      </c>
      <c r="F105" s="168">
        <v>2</v>
      </c>
      <c r="G105" s="170">
        <v>2.15</v>
      </c>
      <c r="H105" s="171" t="str">
        <f t="shared" si="26"/>
        <v xml:space="preserve"> </v>
      </c>
      <c r="I105" s="171" t="str">
        <f t="shared" si="27"/>
        <v xml:space="preserve"> </v>
      </c>
      <c r="J105" s="171">
        <f t="shared" si="28"/>
        <v>4.3</v>
      </c>
      <c r="K105" s="171" t="str">
        <f t="shared" si="29"/>
        <v xml:space="preserve"> </v>
      </c>
      <c r="L105" s="171" t="str">
        <f t="shared" si="30"/>
        <v xml:space="preserve"> </v>
      </c>
      <c r="M105" s="171" t="str">
        <f t="shared" si="31"/>
        <v xml:space="preserve"> </v>
      </c>
      <c r="N105" s="171" t="str">
        <f t="shared" si="32"/>
        <v xml:space="preserve"> </v>
      </c>
      <c r="O105" s="171" t="str">
        <f t="shared" si="33"/>
        <v xml:space="preserve"> </v>
      </c>
      <c r="P105" s="171" t="str">
        <f t="shared" si="34"/>
        <v xml:space="preserve"> </v>
      </c>
      <c r="Q105" s="172" t="str">
        <f t="shared" si="35"/>
        <v xml:space="preserve"> </v>
      </c>
      <c r="R105" s="173"/>
    </row>
    <row r="106" spans="1:18" s="145" customFormat="1" ht="12.75" x14ac:dyDescent="0.25">
      <c r="A106" s="166" t="s">
        <v>373</v>
      </c>
      <c r="B106" s="151"/>
      <c r="C106" s="164">
        <v>16</v>
      </c>
      <c r="D106" s="168">
        <v>1</v>
      </c>
      <c r="E106" s="169">
        <v>1</v>
      </c>
      <c r="F106" s="168">
        <v>2</v>
      </c>
      <c r="G106" s="170">
        <v>3.25</v>
      </c>
      <c r="H106" s="171" t="str">
        <f t="shared" si="26"/>
        <v xml:space="preserve"> </v>
      </c>
      <c r="I106" s="171" t="str">
        <f t="shared" si="27"/>
        <v xml:space="preserve"> </v>
      </c>
      <c r="J106" s="171" t="str">
        <f t="shared" si="28"/>
        <v xml:space="preserve"> </v>
      </c>
      <c r="K106" s="171" t="str">
        <f t="shared" si="29"/>
        <v xml:space="preserve"> </v>
      </c>
      <c r="L106" s="171">
        <f t="shared" si="30"/>
        <v>6.5</v>
      </c>
      <c r="M106" s="171" t="str">
        <f t="shared" si="31"/>
        <v xml:space="preserve"> </v>
      </c>
      <c r="N106" s="171" t="str">
        <f t="shared" si="32"/>
        <v xml:space="preserve"> </v>
      </c>
      <c r="O106" s="171" t="str">
        <f t="shared" si="33"/>
        <v xml:space="preserve"> </v>
      </c>
      <c r="P106" s="171" t="str">
        <f t="shared" si="34"/>
        <v xml:space="preserve"> </v>
      </c>
      <c r="Q106" s="172" t="str">
        <f t="shared" si="35"/>
        <v xml:space="preserve"> </v>
      </c>
      <c r="R106" s="173"/>
    </row>
    <row r="107" spans="1:18" s="145" customFormat="1" ht="12.75" x14ac:dyDescent="0.25">
      <c r="A107" s="166" t="s">
        <v>374</v>
      </c>
      <c r="B107" s="151" t="s">
        <v>265</v>
      </c>
      <c r="C107" s="164">
        <v>8</v>
      </c>
      <c r="D107" s="168">
        <v>1</v>
      </c>
      <c r="E107" s="169">
        <v>1</v>
      </c>
      <c r="F107" s="168">
        <v>16</v>
      </c>
      <c r="G107" s="170">
        <v>1.74</v>
      </c>
      <c r="H107" s="171">
        <f t="shared" si="26"/>
        <v>27.84</v>
      </c>
      <c r="I107" s="171" t="str">
        <f t="shared" si="27"/>
        <v xml:space="preserve"> </v>
      </c>
      <c r="J107" s="171" t="str">
        <f t="shared" si="28"/>
        <v xml:space="preserve"> </v>
      </c>
      <c r="K107" s="171" t="str">
        <f t="shared" si="29"/>
        <v xml:space="preserve"> </v>
      </c>
      <c r="L107" s="171" t="str">
        <f t="shared" si="30"/>
        <v xml:space="preserve"> </v>
      </c>
      <c r="M107" s="171" t="str">
        <f t="shared" si="31"/>
        <v xml:space="preserve"> </v>
      </c>
      <c r="N107" s="171" t="str">
        <f t="shared" si="32"/>
        <v xml:space="preserve"> </v>
      </c>
      <c r="O107" s="171" t="str">
        <f t="shared" si="33"/>
        <v xml:space="preserve"> </v>
      </c>
      <c r="P107" s="171" t="str">
        <f t="shared" si="34"/>
        <v xml:space="preserve"> </v>
      </c>
      <c r="Q107" s="172" t="str">
        <f t="shared" si="35"/>
        <v xml:space="preserve"> </v>
      </c>
      <c r="R107" s="173"/>
    </row>
    <row r="108" spans="1:18" s="145" customFormat="1" ht="12.75" x14ac:dyDescent="0.25">
      <c r="A108" s="166" t="s">
        <v>375</v>
      </c>
      <c r="B108" s="151" t="s">
        <v>399</v>
      </c>
      <c r="C108" s="164">
        <v>12</v>
      </c>
      <c r="D108" s="168">
        <v>2</v>
      </c>
      <c r="E108" s="169">
        <v>1</v>
      </c>
      <c r="F108" s="168">
        <v>306</v>
      </c>
      <c r="G108" s="170">
        <v>4</v>
      </c>
      <c r="H108" s="171" t="str">
        <f t="shared" si="26"/>
        <v xml:space="preserve"> </v>
      </c>
      <c r="I108" s="171" t="str">
        <f t="shared" si="27"/>
        <v xml:space="preserve"> </v>
      </c>
      <c r="J108" s="171">
        <f t="shared" si="28"/>
        <v>2448</v>
      </c>
      <c r="K108" s="171" t="str">
        <f t="shared" si="29"/>
        <v xml:space="preserve"> </v>
      </c>
      <c r="L108" s="171" t="str">
        <f t="shared" si="30"/>
        <v xml:space="preserve"> </v>
      </c>
      <c r="M108" s="171" t="str">
        <f t="shared" si="31"/>
        <v xml:space="preserve"> </v>
      </c>
      <c r="N108" s="171" t="str">
        <f t="shared" si="32"/>
        <v xml:space="preserve"> </v>
      </c>
      <c r="O108" s="171" t="str">
        <f t="shared" si="33"/>
        <v xml:space="preserve"> </v>
      </c>
      <c r="P108" s="171" t="str">
        <f t="shared" si="34"/>
        <v xml:space="preserve"> </v>
      </c>
      <c r="Q108" s="172" t="str">
        <f t="shared" si="35"/>
        <v xml:space="preserve"> </v>
      </c>
      <c r="R108" s="173"/>
    </row>
    <row r="109" spans="1:18" s="145" customFormat="1" ht="12.75" x14ac:dyDescent="0.25">
      <c r="A109" s="166" t="s">
        <v>376</v>
      </c>
      <c r="B109" s="167"/>
      <c r="C109" s="164">
        <v>12</v>
      </c>
      <c r="D109" s="168">
        <v>2</v>
      </c>
      <c r="E109" s="169">
        <v>1</v>
      </c>
      <c r="F109" s="168">
        <v>16</v>
      </c>
      <c r="G109" s="170">
        <v>64</v>
      </c>
      <c r="H109" s="171" t="str">
        <f t="shared" si="26"/>
        <v xml:space="preserve"> </v>
      </c>
      <c r="I109" s="171" t="str">
        <f t="shared" si="27"/>
        <v xml:space="preserve"> </v>
      </c>
      <c r="J109" s="171">
        <f t="shared" si="28"/>
        <v>2048</v>
      </c>
      <c r="K109" s="171" t="str">
        <f t="shared" si="29"/>
        <v xml:space="preserve"> </v>
      </c>
      <c r="L109" s="171" t="str">
        <f t="shared" si="30"/>
        <v xml:space="preserve"> </v>
      </c>
      <c r="M109" s="171" t="str">
        <f t="shared" si="31"/>
        <v xml:space="preserve"> </v>
      </c>
      <c r="N109" s="171" t="str">
        <f t="shared" si="32"/>
        <v xml:space="preserve"> </v>
      </c>
      <c r="O109" s="171" t="str">
        <f t="shared" si="33"/>
        <v xml:space="preserve"> </v>
      </c>
      <c r="P109" s="171" t="str">
        <f t="shared" si="34"/>
        <v xml:space="preserve"> </v>
      </c>
      <c r="Q109" s="172" t="str">
        <f t="shared" si="35"/>
        <v xml:space="preserve"> </v>
      </c>
      <c r="R109" s="173"/>
    </row>
    <row r="110" spans="1:18" s="145" customFormat="1" ht="12.75" x14ac:dyDescent="0.25">
      <c r="A110" s="166" t="s">
        <v>377</v>
      </c>
      <c r="B110" s="167" t="s">
        <v>400</v>
      </c>
      <c r="C110" s="164">
        <v>10</v>
      </c>
      <c r="D110" s="168">
        <v>1</v>
      </c>
      <c r="E110" s="169">
        <v>1</v>
      </c>
      <c r="F110" s="168">
        <v>783</v>
      </c>
      <c r="G110" s="170">
        <v>0.45</v>
      </c>
      <c r="H110" s="171" t="str">
        <f t="shared" si="26"/>
        <v xml:space="preserve"> </v>
      </c>
      <c r="I110" s="171">
        <f t="shared" si="27"/>
        <v>352.35</v>
      </c>
      <c r="J110" s="171" t="str">
        <f t="shared" si="28"/>
        <v xml:space="preserve"> </v>
      </c>
      <c r="K110" s="171" t="str">
        <f t="shared" si="29"/>
        <v xml:space="preserve"> </v>
      </c>
      <c r="L110" s="171" t="str">
        <f t="shared" si="30"/>
        <v xml:space="preserve"> </v>
      </c>
      <c r="M110" s="171" t="str">
        <f t="shared" si="31"/>
        <v xml:space="preserve"> </v>
      </c>
      <c r="N110" s="171" t="str">
        <f t="shared" si="32"/>
        <v xml:space="preserve"> </v>
      </c>
      <c r="O110" s="171" t="str">
        <f t="shared" si="33"/>
        <v xml:space="preserve"> </v>
      </c>
      <c r="P110" s="171" t="str">
        <f t="shared" si="34"/>
        <v xml:space="preserve"> </v>
      </c>
      <c r="Q110" s="172" t="str">
        <f t="shared" si="35"/>
        <v xml:space="preserve"> </v>
      </c>
      <c r="R110" s="173"/>
    </row>
    <row r="111" spans="1:18" s="145" customFormat="1" ht="12.75" x14ac:dyDescent="0.25">
      <c r="A111" s="166" t="s">
        <v>378</v>
      </c>
      <c r="B111" s="151" t="s">
        <v>249</v>
      </c>
      <c r="C111" s="164">
        <v>16</v>
      </c>
      <c r="D111" s="168">
        <v>1</v>
      </c>
      <c r="E111" s="169">
        <v>1</v>
      </c>
      <c r="F111" s="168">
        <v>13</v>
      </c>
      <c r="G111" s="170">
        <v>4.4000000000000004</v>
      </c>
      <c r="H111" s="171" t="str">
        <f t="shared" si="26"/>
        <v xml:space="preserve"> </v>
      </c>
      <c r="I111" s="171" t="str">
        <f t="shared" si="27"/>
        <v xml:space="preserve"> </v>
      </c>
      <c r="J111" s="171" t="str">
        <f t="shared" si="28"/>
        <v xml:space="preserve"> </v>
      </c>
      <c r="K111" s="171" t="str">
        <f t="shared" si="29"/>
        <v xml:space="preserve"> </v>
      </c>
      <c r="L111" s="171">
        <f t="shared" si="30"/>
        <v>57.2</v>
      </c>
      <c r="M111" s="171" t="str">
        <f t="shared" si="31"/>
        <v xml:space="preserve"> </v>
      </c>
      <c r="N111" s="171" t="str">
        <f t="shared" si="32"/>
        <v xml:space="preserve"> </v>
      </c>
      <c r="O111" s="171" t="str">
        <f t="shared" si="33"/>
        <v xml:space="preserve"> </v>
      </c>
      <c r="P111" s="171" t="str">
        <f t="shared" si="34"/>
        <v xml:space="preserve"> </v>
      </c>
      <c r="Q111" s="172" t="str">
        <f t="shared" si="35"/>
        <v xml:space="preserve"> </v>
      </c>
      <c r="R111" s="173"/>
    </row>
    <row r="112" spans="1:18" s="145" customFormat="1" ht="12.75" x14ac:dyDescent="0.25">
      <c r="A112" s="166" t="s">
        <v>379</v>
      </c>
      <c r="B112" s="151"/>
      <c r="C112" s="164">
        <v>12</v>
      </c>
      <c r="D112" s="168">
        <v>1</v>
      </c>
      <c r="E112" s="169">
        <v>1</v>
      </c>
      <c r="F112" s="168">
        <v>10</v>
      </c>
      <c r="G112" s="170">
        <v>4.0999999999999996</v>
      </c>
      <c r="H112" s="171" t="str">
        <f t="shared" si="26"/>
        <v xml:space="preserve"> </v>
      </c>
      <c r="I112" s="171" t="str">
        <f t="shared" si="27"/>
        <v xml:space="preserve"> </v>
      </c>
      <c r="J112" s="171">
        <f t="shared" si="28"/>
        <v>41</v>
      </c>
      <c r="K112" s="171" t="str">
        <f t="shared" si="29"/>
        <v xml:space="preserve"> </v>
      </c>
      <c r="L112" s="171" t="str">
        <f t="shared" si="30"/>
        <v xml:space="preserve"> </v>
      </c>
      <c r="M112" s="171" t="str">
        <f t="shared" si="31"/>
        <v xml:space="preserve"> </v>
      </c>
      <c r="N112" s="171" t="str">
        <f t="shared" si="32"/>
        <v xml:space="preserve"> </v>
      </c>
      <c r="O112" s="171" t="str">
        <f t="shared" si="33"/>
        <v xml:space="preserve"> </v>
      </c>
      <c r="P112" s="171" t="str">
        <f t="shared" si="34"/>
        <v xml:space="preserve"> </v>
      </c>
      <c r="Q112" s="172" t="str">
        <f t="shared" si="35"/>
        <v xml:space="preserve"> </v>
      </c>
      <c r="R112" s="173"/>
    </row>
    <row r="113" spans="1:18" s="145" customFormat="1" ht="12.75" x14ac:dyDescent="0.25">
      <c r="A113" s="166" t="s">
        <v>380</v>
      </c>
      <c r="B113" s="151" t="s">
        <v>266</v>
      </c>
      <c r="C113" s="164">
        <v>16</v>
      </c>
      <c r="D113" s="168">
        <v>3</v>
      </c>
      <c r="E113" s="169">
        <v>1</v>
      </c>
      <c r="F113" s="168">
        <v>16</v>
      </c>
      <c r="G113" s="170">
        <v>4.4000000000000004</v>
      </c>
      <c r="H113" s="171" t="str">
        <f t="shared" si="26"/>
        <v xml:space="preserve"> </v>
      </c>
      <c r="I113" s="171" t="str">
        <f t="shared" si="27"/>
        <v xml:space="preserve"> </v>
      </c>
      <c r="J113" s="171" t="str">
        <f t="shared" si="28"/>
        <v xml:space="preserve"> </v>
      </c>
      <c r="K113" s="171" t="str">
        <f t="shared" si="29"/>
        <v xml:space="preserve"> </v>
      </c>
      <c r="L113" s="171">
        <f t="shared" si="30"/>
        <v>211.20000000000002</v>
      </c>
      <c r="M113" s="171" t="str">
        <f t="shared" si="31"/>
        <v xml:space="preserve"> </v>
      </c>
      <c r="N113" s="171" t="str">
        <f t="shared" si="32"/>
        <v xml:space="preserve"> </v>
      </c>
      <c r="O113" s="171" t="str">
        <f t="shared" si="33"/>
        <v xml:space="preserve"> </v>
      </c>
      <c r="P113" s="171" t="str">
        <f t="shared" si="34"/>
        <v xml:space="preserve"> </v>
      </c>
      <c r="Q113" s="172" t="str">
        <f t="shared" si="35"/>
        <v xml:space="preserve"> </v>
      </c>
      <c r="R113" s="173"/>
    </row>
    <row r="114" spans="1:18" s="145" customFormat="1" ht="12.75" x14ac:dyDescent="0.25">
      <c r="A114" s="166" t="s">
        <v>381</v>
      </c>
      <c r="B114" s="151" t="s">
        <v>264</v>
      </c>
      <c r="C114" s="164">
        <v>16</v>
      </c>
      <c r="D114" s="168">
        <v>1</v>
      </c>
      <c r="E114" s="169">
        <v>1</v>
      </c>
      <c r="F114" s="168">
        <v>8</v>
      </c>
      <c r="G114" s="170">
        <v>4.4000000000000004</v>
      </c>
      <c r="H114" s="171" t="str">
        <f t="shared" si="26"/>
        <v xml:space="preserve"> </v>
      </c>
      <c r="I114" s="171" t="str">
        <f t="shared" si="27"/>
        <v xml:space="preserve"> </v>
      </c>
      <c r="J114" s="171" t="str">
        <f t="shared" si="28"/>
        <v xml:space="preserve"> </v>
      </c>
      <c r="K114" s="171" t="str">
        <f t="shared" si="29"/>
        <v xml:space="preserve"> </v>
      </c>
      <c r="L114" s="171">
        <f t="shared" si="30"/>
        <v>35.200000000000003</v>
      </c>
      <c r="M114" s="171" t="str">
        <f t="shared" si="31"/>
        <v xml:space="preserve"> </v>
      </c>
      <c r="N114" s="171" t="str">
        <f t="shared" si="32"/>
        <v xml:space="preserve"> </v>
      </c>
      <c r="O114" s="171" t="str">
        <f t="shared" si="33"/>
        <v xml:space="preserve"> </v>
      </c>
      <c r="P114" s="171" t="str">
        <f t="shared" si="34"/>
        <v xml:space="preserve"> </v>
      </c>
      <c r="Q114" s="172" t="str">
        <f t="shared" si="35"/>
        <v xml:space="preserve"> </v>
      </c>
      <c r="R114" s="173"/>
    </row>
    <row r="115" spans="1:18" s="145" customFormat="1" ht="12.75" x14ac:dyDescent="0.25">
      <c r="A115" s="166" t="s">
        <v>382</v>
      </c>
      <c r="B115" s="151"/>
      <c r="C115" s="164">
        <v>14</v>
      </c>
      <c r="D115" s="168">
        <v>1</v>
      </c>
      <c r="E115" s="169">
        <v>1</v>
      </c>
      <c r="F115" s="168">
        <v>12</v>
      </c>
      <c r="G115" s="170">
        <v>4.25</v>
      </c>
      <c r="H115" s="171" t="str">
        <f t="shared" si="26"/>
        <v xml:space="preserve"> </v>
      </c>
      <c r="I115" s="171" t="str">
        <f t="shared" si="27"/>
        <v xml:space="preserve"> </v>
      </c>
      <c r="J115" s="171" t="str">
        <f t="shared" si="28"/>
        <v xml:space="preserve"> </v>
      </c>
      <c r="K115" s="171">
        <f t="shared" si="29"/>
        <v>51</v>
      </c>
      <c r="L115" s="171" t="str">
        <f t="shared" si="30"/>
        <v xml:space="preserve"> </v>
      </c>
      <c r="M115" s="171" t="str">
        <f t="shared" si="31"/>
        <v xml:space="preserve"> </v>
      </c>
      <c r="N115" s="171" t="str">
        <f t="shared" si="32"/>
        <v xml:space="preserve"> </v>
      </c>
      <c r="O115" s="171" t="str">
        <f t="shared" si="33"/>
        <v xml:space="preserve"> </v>
      </c>
      <c r="P115" s="171" t="str">
        <f t="shared" si="34"/>
        <v xml:space="preserve"> </v>
      </c>
      <c r="Q115" s="172" t="str">
        <f t="shared" si="35"/>
        <v xml:space="preserve"> </v>
      </c>
      <c r="R115" s="173"/>
    </row>
    <row r="116" spans="1:18" s="145" customFormat="1" ht="12.75" x14ac:dyDescent="0.25">
      <c r="A116" s="166" t="s">
        <v>383</v>
      </c>
      <c r="B116" s="151"/>
      <c r="C116" s="164">
        <v>12</v>
      </c>
      <c r="D116" s="168">
        <v>1</v>
      </c>
      <c r="E116" s="169">
        <v>1</v>
      </c>
      <c r="F116" s="168">
        <v>38</v>
      </c>
      <c r="G116" s="170">
        <v>4.0999999999999996</v>
      </c>
      <c r="H116" s="171" t="str">
        <f t="shared" si="26"/>
        <v xml:space="preserve"> </v>
      </c>
      <c r="I116" s="171" t="str">
        <f t="shared" si="27"/>
        <v xml:space="preserve"> </v>
      </c>
      <c r="J116" s="171">
        <f t="shared" si="28"/>
        <v>155.79999999999998</v>
      </c>
      <c r="K116" s="171" t="str">
        <f t="shared" si="29"/>
        <v xml:space="preserve"> </v>
      </c>
      <c r="L116" s="171" t="str">
        <f t="shared" si="30"/>
        <v xml:space="preserve"> </v>
      </c>
      <c r="M116" s="171" t="str">
        <f t="shared" si="31"/>
        <v xml:space="preserve"> </v>
      </c>
      <c r="N116" s="171" t="str">
        <f t="shared" si="32"/>
        <v xml:space="preserve"> </v>
      </c>
      <c r="O116" s="171" t="str">
        <f t="shared" si="33"/>
        <v xml:space="preserve"> </v>
      </c>
      <c r="P116" s="171" t="str">
        <f t="shared" si="34"/>
        <v xml:space="preserve"> </v>
      </c>
      <c r="Q116" s="172" t="str">
        <f t="shared" si="35"/>
        <v xml:space="preserve"> </v>
      </c>
      <c r="R116" s="173"/>
    </row>
    <row r="117" spans="1:18" s="145" customFormat="1" ht="12.75" x14ac:dyDescent="0.25">
      <c r="A117" s="166" t="s">
        <v>384</v>
      </c>
      <c r="B117" s="151" t="s">
        <v>267</v>
      </c>
      <c r="C117" s="164">
        <v>16</v>
      </c>
      <c r="D117" s="168">
        <v>2</v>
      </c>
      <c r="E117" s="169">
        <v>1</v>
      </c>
      <c r="F117" s="168">
        <v>12</v>
      </c>
      <c r="G117" s="170">
        <v>4.4000000000000004</v>
      </c>
      <c r="H117" s="171" t="str">
        <f t="shared" si="26"/>
        <v xml:space="preserve"> </v>
      </c>
      <c r="I117" s="171" t="str">
        <f t="shared" si="27"/>
        <v xml:space="preserve"> </v>
      </c>
      <c r="J117" s="171" t="str">
        <f t="shared" si="28"/>
        <v xml:space="preserve"> </v>
      </c>
      <c r="K117" s="171" t="str">
        <f t="shared" si="29"/>
        <v xml:space="preserve"> </v>
      </c>
      <c r="L117" s="171">
        <f t="shared" si="30"/>
        <v>105.60000000000001</v>
      </c>
      <c r="M117" s="171" t="str">
        <f t="shared" si="31"/>
        <v xml:space="preserve"> </v>
      </c>
      <c r="N117" s="171" t="str">
        <f t="shared" si="32"/>
        <v xml:space="preserve"> </v>
      </c>
      <c r="O117" s="171" t="str">
        <f t="shared" si="33"/>
        <v xml:space="preserve"> </v>
      </c>
      <c r="P117" s="171" t="str">
        <f t="shared" si="34"/>
        <v xml:space="preserve"> </v>
      </c>
      <c r="Q117" s="172" t="str">
        <f t="shared" si="35"/>
        <v xml:space="preserve"> </v>
      </c>
      <c r="R117" s="173"/>
    </row>
    <row r="118" spans="1:18" s="145" customFormat="1" ht="12.75" x14ac:dyDescent="0.25">
      <c r="A118" s="166" t="s">
        <v>385</v>
      </c>
      <c r="B118" s="167" t="s">
        <v>268</v>
      </c>
      <c r="C118" s="164">
        <v>16</v>
      </c>
      <c r="D118" s="168">
        <v>1</v>
      </c>
      <c r="E118" s="169">
        <v>1</v>
      </c>
      <c r="F118" s="168">
        <v>22</v>
      </c>
      <c r="G118" s="170">
        <v>4.4000000000000004</v>
      </c>
      <c r="H118" s="171" t="str">
        <f t="shared" si="26"/>
        <v xml:space="preserve"> </v>
      </c>
      <c r="I118" s="171" t="str">
        <f t="shared" si="27"/>
        <v xml:space="preserve"> </v>
      </c>
      <c r="J118" s="171" t="str">
        <f t="shared" si="28"/>
        <v xml:space="preserve"> </v>
      </c>
      <c r="K118" s="171" t="str">
        <f t="shared" si="29"/>
        <v xml:space="preserve"> </v>
      </c>
      <c r="L118" s="171">
        <f t="shared" si="30"/>
        <v>96.800000000000011</v>
      </c>
      <c r="M118" s="171" t="str">
        <f t="shared" si="31"/>
        <v xml:space="preserve"> </v>
      </c>
      <c r="N118" s="171" t="str">
        <f t="shared" si="32"/>
        <v xml:space="preserve"> </v>
      </c>
      <c r="O118" s="171" t="str">
        <f t="shared" si="33"/>
        <v xml:space="preserve"> </v>
      </c>
      <c r="P118" s="171" t="str">
        <f t="shared" si="34"/>
        <v xml:space="preserve"> </v>
      </c>
      <c r="Q118" s="172" t="str">
        <f t="shared" si="35"/>
        <v xml:space="preserve"> </v>
      </c>
      <c r="R118" s="173"/>
    </row>
    <row r="119" spans="1:18" s="145" customFormat="1" ht="12.75" x14ac:dyDescent="0.25">
      <c r="A119" s="166" t="s">
        <v>386</v>
      </c>
      <c r="B119" s="167" t="s">
        <v>313</v>
      </c>
      <c r="C119" s="164">
        <v>16</v>
      </c>
      <c r="D119" s="168">
        <v>1</v>
      </c>
      <c r="E119" s="169">
        <v>1</v>
      </c>
      <c r="F119" s="168">
        <v>12</v>
      </c>
      <c r="G119" s="170">
        <v>4.4000000000000004</v>
      </c>
      <c r="H119" s="171" t="str">
        <f t="shared" si="26"/>
        <v xml:space="preserve"> </v>
      </c>
      <c r="I119" s="171" t="str">
        <f t="shared" si="27"/>
        <v xml:space="preserve"> </v>
      </c>
      <c r="J119" s="171" t="str">
        <f t="shared" si="28"/>
        <v xml:space="preserve"> </v>
      </c>
      <c r="K119" s="171" t="str">
        <f t="shared" si="29"/>
        <v xml:space="preserve"> </v>
      </c>
      <c r="L119" s="171">
        <f t="shared" si="30"/>
        <v>52.800000000000004</v>
      </c>
      <c r="M119" s="171" t="str">
        <f t="shared" si="31"/>
        <v xml:space="preserve"> </v>
      </c>
      <c r="N119" s="171" t="str">
        <f t="shared" si="32"/>
        <v xml:space="preserve"> </v>
      </c>
      <c r="O119" s="171" t="str">
        <f t="shared" si="33"/>
        <v xml:space="preserve"> </v>
      </c>
      <c r="P119" s="171" t="str">
        <f t="shared" si="34"/>
        <v xml:space="preserve"> </v>
      </c>
      <c r="Q119" s="172" t="str">
        <f t="shared" si="35"/>
        <v xml:space="preserve"> </v>
      </c>
      <c r="R119" s="173"/>
    </row>
    <row r="120" spans="1:18" s="145" customFormat="1" ht="12.75" x14ac:dyDescent="0.25">
      <c r="A120" s="166" t="s">
        <v>387</v>
      </c>
      <c r="B120" s="151"/>
      <c r="C120" s="164">
        <v>14</v>
      </c>
      <c r="D120" s="168">
        <v>1</v>
      </c>
      <c r="E120" s="169">
        <v>1</v>
      </c>
      <c r="F120" s="168">
        <v>8</v>
      </c>
      <c r="G120" s="170">
        <v>4.4000000000000004</v>
      </c>
      <c r="H120" s="171" t="str">
        <f t="shared" si="26"/>
        <v xml:space="preserve"> </v>
      </c>
      <c r="I120" s="171" t="str">
        <f t="shared" si="27"/>
        <v xml:space="preserve"> </v>
      </c>
      <c r="J120" s="171" t="str">
        <f t="shared" si="28"/>
        <v xml:space="preserve"> </v>
      </c>
      <c r="K120" s="171">
        <f t="shared" si="29"/>
        <v>35.200000000000003</v>
      </c>
      <c r="L120" s="171" t="str">
        <f t="shared" si="30"/>
        <v xml:space="preserve"> </v>
      </c>
      <c r="M120" s="171" t="str">
        <f t="shared" si="31"/>
        <v xml:space="preserve"> </v>
      </c>
      <c r="N120" s="171" t="str">
        <f t="shared" si="32"/>
        <v xml:space="preserve"> </v>
      </c>
      <c r="O120" s="171" t="str">
        <f t="shared" si="33"/>
        <v xml:space="preserve"> </v>
      </c>
      <c r="P120" s="171" t="str">
        <f t="shared" si="34"/>
        <v xml:space="preserve"> </v>
      </c>
      <c r="Q120" s="172" t="str">
        <f t="shared" si="35"/>
        <v xml:space="preserve"> </v>
      </c>
      <c r="R120" s="173"/>
    </row>
    <row r="121" spans="1:18" s="145" customFormat="1" ht="12.75" x14ac:dyDescent="0.25">
      <c r="A121" s="166" t="s">
        <v>388</v>
      </c>
      <c r="B121" s="151"/>
      <c r="C121" s="164">
        <v>12</v>
      </c>
      <c r="D121" s="168">
        <v>1</v>
      </c>
      <c r="E121" s="169">
        <v>1</v>
      </c>
      <c r="F121" s="168">
        <v>8</v>
      </c>
      <c r="G121" s="170">
        <v>4.0999999999999996</v>
      </c>
      <c r="H121" s="171" t="str">
        <f t="shared" si="26"/>
        <v xml:space="preserve"> </v>
      </c>
      <c r="I121" s="171" t="str">
        <f t="shared" si="27"/>
        <v xml:space="preserve"> </v>
      </c>
      <c r="J121" s="171">
        <f t="shared" si="28"/>
        <v>32.799999999999997</v>
      </c>
      <c r="K121" s="171" t="str">
        <f t="shared" si="29"/>
        <v xml:space="preserve"> </v>
      </c>
      <c r="L121" s="171" t="str">
        <f t="shared" si="30"/>
        <v xml:space="preserve"> </v>
      </c>
      <c r="M121" s="171" t="str">
        <f t="shared" si="31"/>
        <v xml:space="preserve"> </v>
      </c>
      <c r="N121" s="171" t="str">
        <f t="shared" si="32"/>
        <v xml:space="preserve"> </v>
      </c>
      <c r="O121" s="171" t="str">
        <f t="shared" si="33"/>
        <v xml:space="preserve"> </v>
      </c>
      <c r="P121" s="171" t="str">
        <f t="shared" si="34"/>
        <v xml:space="preserve"> </v>
      </c>
      <c r="Q121" s="172" t="str">
        <f t="shared" si="35"/>
        <v xml:space="preserve"> </v>
      </c>
      <c r="R121" s="173"/>
    </row>
    <row r="122" spans="1:18" s="145" customFormat="1" ht="12.75" x14ac:dyDescent="0.25">
      <c r="A122" s="166" t="s">
        <v>389</v>
      </c>
      <c r="B122" s="167" t="s">
        <v>401</v>
      </c>
      <c r="C122" s="164">
        <v>10</v>
      </c>
      <c r="D122" s="168">
        <v>1</v>
      </c>
      <c r="E122" s="169">
        <v>1</v>
      </c>
      <c r="F122" s="168">
        <v>366</v>
      </c>
      <c r="G122" s="170">
        <v>0.45</v>
      </c>
      <c r="H122" s="171" t="str">
        <f t="shared" si="26"/>
        <v xml:space="preserve"> </v>
      </c>
      <c r="I122" s="171">
        <f t="shared" si="27"/>
        <v>164.70000000000002</v>
      </c>
      <c r="J122" s="171" t="str">
        <f t="shared" si="28"/>
        <v xml:space="preserve"> </v>
      </c>
      <c r="K122" s="171" t="str">
        <f t="shared" si="29"/>
        <v xml:space="preserve"> </v>
      </c>
      <c r="L122" s="171" t="str">
        <f t="shared" si="30"/>
        <v xml:space="preserve"> </v>
      </c>
      <c r="M122" s="171" t="str">
        <f t="shared" si="31"/>
        <v xml:space="preserve"> </v>
      </c>
      <c r="N122" s="171" t="str">
        <f t="shared" si="32"/>
        <v xml:space="preserve"> </v>
      </c>
      <c r="O122" s="171" t="str">
        <f t="shared" si="33"/>
        <v xml:space="preserve"> </v>
      </c>
      <c r="P122" s="171" t="str">
        <f t="shared" si="34"/>
        <v xml:space="preserve"> </v>
      </c>
      <c r="Q122" s="172" t="str">
        <f t="shared" si="35"/>
        <v xml:space="preserve"> </v>
      </c>
      <c r="R122" s="173"/>
    </row>
    <row r="123" spans="1:18" s="145" customFormat="1" ht="12.75" x14ac:dyDescent="0.25">
      <c r="A123" s="166" t="s">
        <v>390</v>
      </c>
      <c r="B123" s="174"/>
      <c r="C123" s="164"/>
      <c r="D123" s="168"/>
      <c r="E123" s="169"/>
      <c r="F123" s="168"/>
      <c r="G123" s="170"/>
      <c r="H123" s="171" t="str">
        <f t="shared" si="26"/>
        <v xml:space="preserve"> </v>
      </c>
      <c r="I123" s="171" t="str">
        <f t="shared" si="27"/>
        <v xml:space="preserve"> </v>
      </c>
      <c r="J123" s="171" t="str">
        <f t="shared" si="28"/>
        <v xml:space="preserve"> </v>
      </c>
      <c r="K123" s="171" t="str">
        <f t="shared" si="29"/>
        <v xml:space="preserve"> </v>
      </c>
      <c r="L123" s="171" t="str">
        <f t="shared" si="30"/>
        <v xml:space="preserve"> </v>
      </c>
      <c r="M123" s="171" t="str">
        <f t="shared" si="31"/>
        <v xml:space="preserve"> </v>
      </c>
      <c r="N123" s="171" t="str">
        <f t="shared" si="32"/>
        <v xml:space="preserve"> </v>
      </c>
      <c r="O123" s="171" t="str">
        <f t="shared" si="33"/>
        <v xml:space="preserve"> </v>
      </c>
      <c r="P123" s="171" t="str">
        <f t="shared" si="34"/>
        <v xml:space="preserve"> </v>
      </c>
      <c r="Q123" s="172" t="str">
        <f t="shared" si="35"/>
        <v xml:space="preserve"> </v>
      </c>
      <c r="R123" s="173"/>
    </row>
    <row r="124" spans="1:18" s="145" customFormat="1" ht="12.75" x14ac:dyDescent="0.25">
      <c r="A124" s="166" t="s">
        <v>391</v>
      </c>
      <c r="B124" s="174"/>
      <c r="C124" s="164"/>
      <c r="D124" s="168"/>
      <c r="E124" s="169"/>
      <c r="F124" s="168"/>
      <c r="G124" s="170"/>
      <c r="H124" s="171" t="str">
        <f t="shared" si="26"/>
        <v xml:space="preserve"> </v>
      </c>
      <c r="I124" s="171" t="str">
        <f t="shared" si="27"/>
        <v xml:space="preserve"> </v>
      </c>
      <c r="J124" s="171" t="str">
        <f t="shared" si="28"/>
        <v xml:space="preserve"> </v>
      </c>
      <c r="K124" s="171" t="str">
        <f t="shared" si="29"/>
        <v xml:space="preserve"> </v>
      </c>
      <c r="L124" s="171" t="str">
        <f t="shared" si="30"/>
        <v xml:space="preserve"> </v>
      </c>
      <c r="M124" s="171" t="str">
        <f t="shared" si="31"/>
        <v xml:space="preserve"> </v>
      </c>
      <c r="N124" s="171" t="str">
        <f t="shared" si="32"/>
        <v xml:space="preserve"> </v>
      </c>
      <c r="O124" s="171" t="str">
        <f t="shared" si="33"/>
        <v xml:space="preserve"> </v>
      </c>
      <c r="P124" s="171" t="str">
        <f t="shared" si="34"/>
        <v xml:space="preserve"> </v>
      </c>
      <c r="Q124" s="172" t="str">
        <f t="shared" si="35"/>
        <v xml:space="preserve"> </v>
      </c>
      <c r="R124" s="173"/>
    </row>
    <row r="125" spans="1:18" s="145" customFormat="1" ht="12.75" x14ac:dyDescent="0.25">
      <c r="A125" s="166" t="s">
        <v>392</v>
      </c>
      <c r="B125" s="174"/>
      <c r="C125" s="164"/>
      <c r="D125" s="168"/>
      <c r="E125" s="169"/>
      <c r="F125" s="168"/>
      <c r="G125" s="170"/>
      <c r="H125" s="171" t="str">
        <f t="shared" si="26"/>
        <v xml:space="preserve"> </v>
      </c>
      <c r="I125" s="171" t="str">
        <f t="shared" si="27"/>
        <v xml:space="preserve"> </v>
      </c>
      <c r="J125" s="171" t="str">
        <f t="shared" si="28"/>
        <v xml:space="preserve"> </v>
      </c>
      <c r="K125" s="171" t="str">
        <f t="shared" si="29"/>
        <v xml:space="preserve"> </v>
      </c>
      <c r="L125" s="171" t="str">
        <f t="shared" si="30"/>
        <v xml:space="preserve"> </v>
      </c>
      <c r="M125" s="171" t="str">
        <f t="shared" si="31"/>
        <v xml:space="preserve"> </v>
      </c>
      <c r="N125" s="171" t="str">
        <f t="shared" si="32"/>
        <v xml:space="preserve"> </v>
      </c>
      <c r="O125" s="171" t="str">
        <f t="shared" si="33"/>
        <v xml:space="preserve"> </v>
      </c>
      <c r="P125" s="171" t="str">
        <f t="shared" si="34"/>
        <v xml:space="preserve"> </v>
      </c>
      <c r="Q125" s="172" t="str">
        <f t="shared" si="35"/>
        <v xml:space="preserve"> </v>
      </c>
      <c r="R125" s="173"/>
    </row>
    <row r="126" spans="1:18" s="145" customFormat="1" ht="12.75" x14ac:dyDescent="0.25">
      <c r="A126" s="166" t="s">
        <v>393</v>
      </c>
      <c r="B126" s="174"/>
      <c r="C126" s="164"/>
      <c r="D126" s="168"/>
      <c r="E126" s="169"/>
      <c r="F126" s="168"/>
      <c r="G126" s="170"/>
      <c r="H126" s="171" t="str">
        <f t="shared" si="26"/>
        <v xml:space="preserve"> </v>
      </c>
      <c r="I126" s="171" t="str">
        <f t="shared" si="27"/>
        <v xml:space="preserve"> </v>
      </c>
      <c r="J126" s="171" t="str">
        <f t="shared" si="28"/>
        <v xml:space="preserve"> </v>
      </c>
      <c r="K126" s="171" t="str">
        <f t="shared" si="29"/>
        <v xml:space="preserve"> </v>
      </c>
      <c r="L126" s="171" t="str">
        <f t="shared" si="30"/>
        <v xml:space="preserve"> </v>
      </c>
      <c r="M126" s="171" t="str">
        <f t="shared" si="31"/>
        <v xml:space="preserve"> </v>
      </c>
      <c r="N126" s="171" t="str">
        <f t="shared" si="32"/>
        <v xml:space="preserve"> </v>
      </c>
      <c r="O126" s="171" t="str">
        <f t="shared" si="33"/>
        <v xml:space="preserve"> </v>
      </c>
      <c r="P126" s="171" t="str">
        <f t="shared" si="34"/>
        <v xml:space="preserve"> </v>
      </c>
      <c r="Q126" s="172" t="str">
        <f t="shared" si="35"/>
        <v xml:space="preserve"> </v>
      </c>
      <c r="R126" s="173"/>
    </row>
    <row r="127" spans="1:18" s="145" customFormat="1" ht="12.75" x14ac:dyDescent="0.25">
      <c r="A127" s="166" t="s">
        <v>394</v>
      </c>
      <c r="B127" s="174"/>
      <c r="C127" s="164"/>
      <c r="D127" s="168"/>
      <c r="E127" s="169"/>
      <c r="F127" s="168"/>
      <c r="G127" s="170"/>
      <c r="H127" s="171" t="str">
        <f t="shared" si="26"/>
        <v xml:space="preserve"> </v>
      </c>
      <c r="I127" s="171" t="str">
        <f t="shared" si="27"/>
        <v xml:space="preserve"> </v>
      </c>
      <c r="J127" s="171" t="str">
        <f t="shared" si="28"/>
        <v xml:space="preserve"> </v>
      </c>
      <c r="K127" s="171" t="str">
        <f t="shared" si="29"/>
        <v xml:space="preserve"> </v>
      </c>
      <c r="L127" s="171" t="str">
        <f t="shared" si="30"/>
        <v xml:space="preserve"> </v>
      </c>
      <c r="M127" s="171" t="str">
        <f t="shared" si="31"/>
        <v xml:space="preserve"> </v>
      </c>
      <c r="N127" s="171" t="str">
        <f t="shared" si="32"/>
        <v xml:space="preserve"> </v>
      </c>
      <c r="O127" s="171" t="str">
        <f t="shared" si="33"/>
        <v xml:space="preserve"> </v>
      </c>
      <c r="P127" s="171" t="str">
        <f t="shared" si="34"/>
        <v xml:space="preserve"> </v>
      </c>
      <c r="Q127" s="172" t="str">
        <f t="shared" si="35"/>
        <v xml:space="preserve"> </v>
      </c>
      <c r="R127" s="173"/>
    </row>
    <row r="128" spans="1:18" s="145" customFormat="1" ht="12.75" x14ac:dyDescent="0.25">
      <c r="A128" s="166" t="s">
        <v>395</v>
      </c>
      <c r="B128" s="151"/>
      <c r="C128" s="164"/>
      <c r="D128" s="168"/>
      <c r="E128" s="169"/>
      <c r="F128" s="168"/>
      <c r="G128" s="170"/>
      <c r="H128" s="171" t="str">
        <f t="shared" si="26"/>
        <v xml:space="preserve"> </v>
      </c>
      <c r="I128" s="171" t="str">
        <f t="shared" si="27"/>
        <v xml:space="preserve"> </v>
      </c>
      <c r="J128" s="171" t="str">
        <f t="shared" si="28"/>
        <v xml:space="preserve"> </v>
      </c>
      <c r="K128" s="171" t="str">
        <f t="shared" si="29"/>
        <v xml:space="preserve"> </v>
      </c>
      <c r="L128" s="171" t="str">
        <f t="shared" si="30"/>
        <v xml:space="preserve"> </v>
      </c>
      <c r="M128" s="171" t="str">
        <f t="shared" si="31"/>
        <v xml:space="preserve"> </v>
      </c>
      <c r="N128" s="171" t="str">
        <f t="shared" si="32"/>
        <v xml:space="preserve"> </v>
      </c>
      <c r="O128" s="171" t="str">
        <f t="shared" si="33"/>
        <v xml:space="preserve"> </v>
      </c>
      <c r="P128" s="171" t="str">
        <f t="shared" si="34"/>
        <v xml:space="preserve"> </v>
      </c>
      <c r="Q128" s="172" t="str">
        <f t="shared" si="35"/>
        <v xml:space="preserve"> </v>
      </c>
      <c r="R128" s="173"/>
    </row>
    <row r="129" spans="1:18" s="145" customFormat="1" ht="12.75" x14ac:dyDescent="0.25">
      <c r="A129" s="175"/>
      <c r="B129" s="176"/>
      <c r="C129" s="176"/>
      <c r="D129" s="177"/>
      <c r="E129" s="178" t="s">
        <v>301</v>
      </c>
      <c r="F129" s="158"/>
      <c r="G129" s="160"/>
      <c r="H129" s="171">
        <f t="shared" ref="H129:Q129" si="36">SUM(H97:H128)</f>
        <v>70.36</v>
      </c>
      <c r="I129" s="171">
        <f t="shared" si="36"/>
        <v>517.05000000000007</v>
      </c>
      <c r="J129" s="171">
        <f t="shared" si="36"/>
        <v>4757.3</v>
      </c>
      <c r="K129" s="171">
        <f t="shared" si="36"/>
        <v>102.15</v>
      </c>
      <c r="L129" s="171">
        <f t="shared" si="36"/>
        <v>574.5</v>
      </c>
      <c r="M129" s="171">
        <f t="shared" si="36"/>
        <v>0</v>
      </c>
      <c r="N129" s="171">
        <f t="shared" si="36"/>
        <v>0</v>
      </c>
      <c r="O129" s="171">
        <f t="shared" si="36"/>
        <v>0</v>
      </c>
      <c r="P129" s="171">
        <f t="shared" si="36"/>
        <v>0</v>
      </c>
      <c r="Q129" s="179">
        <f t="shared" si="36"/>
        <v>0</v>
      </c>
      <c r="R129" s="173"/>
    </row>
    <row r="130" spans="1:18" s="145" customFormat="1" ht="12.75" x14ac:dyDescent="0.25">
      <c r="A130" s="180"/>
      <c r="B130" s="24"/>
      <c r="C130" s="24"/>
      <c r="D130" s="181"/>
      <c r="E130" s="178" t="s">
        <v>302</v>
      </c>
      <c r="F130" s="158"/>
      <c r="G130" s="160"/>
      <c r="H130" s="171">
        <f t="shared" ref="H130:Q130" si="37">H129*H96</f>
        <v>27.792200000000001</v>
      </c>
      <c r="I130" s="171">
        <f t="shared" si="37"/>
        <v>319.01985000000002</v>
      </c>
      <c r="J130" s="171">
        <f t="shared" si="37"/>
        <v>4224.4823999999999</v>
      </c>
      <c r="K130" s="171">
        <f t="shared" si="37"/>
        <v>123.3972</v>
      </c>
      <c r="L130" s="171">
        <f t="shared" si="37"/>
        <v>906.56100000000004</v>
      </c>
      <c r="M130" s="171">
        <f t="shared" si="37"/>
        <v>0</v>
      </c>
      <c r="N130" s="171">
        <f t="shared" si="37"/>
        <v>0</v>
      </c>
      <c r="O130" s="171">
        <f t="shared" si="37"/>
        <v>0</v>
      </c>
      <c r="P130" s="171">
        <f t="shared" si="37"/>
        <v>0</v>
      </c>
      <c r="Q130" s="179">
        <f t="shared" si="37"/>
        <v>0</v>
      </c>
      <c r="R130" s="182"/>
    </row>
    <row r="131" spans="1:18" s="145" customFormat="1" ht="12.75" x14ac:dyDescent="0.25">
      <c r="A131" s="180"/>
      <c r="B131" s="24"/>
      <c r="C131" s="24"/>
      <c r="D131" s="181"/>
      <c r="E131" s="178" t="s">
        <v>303</v>
      </c>
      <c r="F131" s="158"/>
      <c r="G131" s="160"/>
      <c r="H131" s="171">
        <f>H87</f>
        <v>862.32450000000017</v>
      </c>
      <c r="I131" s="171">
        <f>I87</f>
        <v>385.87180000000006</v>
      </c>
      <c r="J131" s="171">
        <f>J87</f>
        <v>415.6728</v>
      </c>
      <c r="K131" s="171">
        <f>K87</f>
        <v>265.21640000000002</v>
      </c>
      <c r="L131" s="171">
        <f>L87</f>
        <v>68.564099999999996</v>
      </c>
      <c r="M131" s="171"/>
      <c r="N131" s="171"/>
      <c r="O131" s="171"/>
      <c r="P131" s="171"/>
      <c r="Q131" s="179"/>
      <c r="R131" s="182"/>
    </row>
    <row r="132" spans="1:18" s="145" customFormat="1" ht="12.75" x14ac:dyDescent="0.25">
      <c r="A132" s="180"/>
      <c r="B132" s="24"/>
      <c r="C132" s="24"/>
      <c r="D132" s="181"/>
      <c r="E132" s="178" t="s">
        <v>304</v>
      </c>
      <c r="F132" s="158"/>
      <c r="G132" s="160"/>
      <c r="H132" s="171">
        <f t="shared" ref="H132:Q132" si="38">SUM(H130:H131)</f>
        <v>890.11670000000015</v>
      </c>
      <c r="I132" s="171">
        <f t="shared" si="38"/>
        <v>704.89165000000003</v>
      </c>
      <c r="J132" s="171">
        <f t="shared" si="38"/>
        <v>4640.1552000000001</v>
      </c>
      <c r="K132" s="171">
        <f t="shared" si="38"/>
        <v>388.61360000000002</v>
      </c>
      <c r="L132" s="171">
        <f t="shared" si="38"/>
        <v>975.12509999999997</v>
      </c>
      <c r="M132" s="171">
        <f t="shared" si="38"/>
        <v>0</v>
      </c>
      <c r="N132" s="171">
        <f t="shared" si="38"/>
        <v>0</v>
      </c>
      <c r="O132" s="171">
        <f t="shared" si="38"/>
        <v>0</v>
      </c>
      <c r="P132" s="171">
        <f t="shared" si="38"/>
        <v>0</v>
      </c>
      <c r="Q132" s="179">
        <f t="shared" si="38"/>
        <v>0</v>
      </c>
      <c r="R132" s="182"/>
    </row>
    <row r="133" spans="1:18" s="145" customFormat="1" ht="13.5" thickBot="1" x14ac:dyDescent="0.3">
      <c r="A133" s="183"/>
      <c r="B133" s="184"/>
      <c r="C133" s="184"/>
      <c r="D133" s="185"/>
      <c r="E133" s="523" t="s">
        <v>305</v>
      </c>
      <c r="F133" s="524"/>
      <c r="G133" s="525"/>
      <c r="H133" s="186" t="s">
        <v>306</v>
      </c>
      <c r="I133" s="186">
        <f>SUM(H132:J132)</f>
        <v>6235.1635500000002</v>
      </c>
      <c r="J133" s="186" t="s">
        <v>307</v>
      </c>
      <c r="K133" s="186" t="s">
        <v>308</v>
      </c>
      <c r="L133" s="186">
        <f>SUM(K132:Q132)</f>
        <v>1363.7386999999999</v>
      </c>
      <c r="M133" s="186" t="s">
        <v>307</v>
      </c>
      <c r="N133" s="186"/>
      <c r="O133" s="186"/>
      <c r="P133" s="186"/>
      <c r="Q133" s="187">
        <f>I133+L133</f>
        <v>7598.9022500000001</v>
      </c>
      <c r="R133" s="182"/>
    </row>
    <row r="134" spans="1:18" s="145" customFormat="1" ht="13.5" thickTop="1" x14ac:dyDescent="0.25">
      <c r="A134" s="24"/>
      <c r="B134" s="24"/>
      <c r="C134" s="24"/>
      <c r="D134" s="24"/>
      <c r="E134" s="24"/>
      <c r="F134" s="24"/>
      <c r="G134" s="188"/>
      <c r="H134" s="24"/>
      <c r="I134" s="182"/>
      <c r="J134" s="24"/>
      <c r="K134" s="24"/>
      <c r="L134" s="182"/>
      <c r="M134" s="24"/>
      <c r="N134" s="24"/>
      <c r="O134" s="24"/>
      <c r="P134" s="182"/>
      <c r="Q134" s="182"/>
      <c r="R134" s="182"/>
    </row>
    <row r="135" spans="1:18" ht="12.75" thickBot="1" x14ac:dyDescent="0.3"/>
    <row r="136" spans="1:18" s="145" customFormat="1" ht="13.5" thickTop="1" x14ac:dyDescent="0.25">
      <c r="A136" s="136" t="s">
        <v>309</v>
      </c>
      <c r="B136" s="137"/>
      <c r="C136" s="138" t="s">
        <v>0</v>
      </c>
      <c r="D136" s="139" t="str">
        <f>D91</f>
        <v>HAFZULLAH İNŞ. MİM. BİLİŞ. TİC. LTD. ŞTİ. LTD.ŞTİ.</v>
      </c>
      <c r="E136" s="139"/>
      <c r="F136" s="139"/>
      <c r="G136" s="139"/>
      <c r="H136" s="139"/>
      <c r="I136" s="139"/>
      <c r="J136" s="139"/>
      <c r="K136" s="139"/>
      <c r="L136" s="139"/>
      <c r="M136" s="139"/>
      <c r="N136" s="140"/>
      <c r="O136" s="141"/>
      <c r="P136" s="142" t="s">
        <v>270</v>
      </c>
      <c r="Q136" s="143">
        <f>Q91</f>
        <v>39370</v>
      </c>
      <c r="R136" s="144"/>
    </row>
    <row r="137" spans="1:18" s="145" customFormat="1" ht="12.75" x14ac:dyDescent="0.25">
      <c r="A137" s="146" t="s">
        <v>310</v>
      </c>
      <c r="B137" s="147"/>
      <c r="C137" s="148" t="s">
        <v>0</v>
      </c>
      <c r="D137" s="149" t="str">
        <f>D92</f>
        <v>İŞ MERKEZİ KABA İŞLER KEŞİF</v>
      </c>
      <c r="E137" s="149"/>
      <c r="F137" s="149"/>
      <c r="G137" s="149"/>
      <c r="H137" s="149"/>
      <c r="I137" s="149"/>
      <c r="J137" s="149"/>
      <c r="K137" s="149"/>
      <c r="L137" s="149"/>
      <c r="M137" s="149"/>
      <c r="N137" s="150"/>
      <c r="O137" s="151"/>
      <c r="P137" s="152" t="s">
        <v>271</v>
      </c>
      <c r="Q137" s="153"/>
      <c r="R137" s="154"/>
    </row>
    <row r="138" spans="1:18" s="145" customFormat="1" ht="12.75" x14ac:dyDescent="0.25">
      <c r="A138" s="146" t="s">
        <v>311</v>
      </c>
      <c r="B138" s="147"/>
      <c r="C138" s="148" t="s">
        <v>0</v>
      </c>
      <c r="D138" s="189" t="s">
        <v>403</v>
      </c>
      <c r="E138" s="149"/>
      <c r="F138" s="149"/>
      <c r="G138" s="149"/>
      <c r="H138" s="149"/>
      <c r="I138" s="149"/>
      <c r="J138" s="149"/>
      <c r="K138" s="149"/>
      <c r="L138" s="149"/>
      <c r="M138" s="149"/>
      <c r="N138" s="156"/>
      <c r="O138" s="151"/>
      <c r="P138" s="152" t="s">
        <v>272</v>
      </c>
      <c r="Q138" s="153">
        <v>4</v>
      </c>
      <c r="R138" s="154"/>
    </row>
    <row r="139" spans="1:18" s="145" customFormat="1" ht="12.75" x14ac:dyDescent="0.25">
      <c r="A139" s="157" t="s">
        <v>312</v>
      </c>
      <c r="B139" s="158"/>
      <c r="C139" s="159" t="s">
        <v>0</v>
      </c>
      <c r="D139" s="149" t="str">
        <f>D94</f>
        <v>TD-TK-07.004</v>
      </c>
      <c r="E139" s="158"/>
      <c r="F139" s="158"/>
      <c r="G139" s="160"/>
      <c r="H139" s="526" t="s">
        <v>273</v>
      </c>
      <c r="I139" s="527"/>
      <c r="J139" s="527"/>
      <c r="K139" s="527"/>
      <c r="L139" s="527"/>
      <c r="M139" s="527"/>
      <c r="N139" s="527"/>
      <c r="O139" s="527"/>
      <c r="P139" s="161"/>
      <c r="Q139" s="162"/>
      <c r="R139" s="163"/>
    </row>
    <row r="140" spans="1:18" s="145" customFormat="1" ht="12.75" x14ac:dyDescent="0.25">
      <c r="A140" s="528" t="s">
        <v>274</v>
      </c>
      <c r="B140" s="529" t="s">
        <v>275</v>
      </c>
      <c r="C140" s="529" t="s">
        <v>276</v>
      </c>
      <c r="D140" s="530" t="s">
        <v>58</v>
      </c>
      <c r="E140" s="531"/>
      <c r="F140" s="532"/>
      <c r="G140" s="536" t="s">
        <v>277</v>
      </c>
      <c r="H140" s="164">
        <v>8</v>
      </c>
      <c r="I140" s="164">
        <v>10</v>
      </c>
      <c r="J140" s="164">
        <v>12</v>
      </c>
      <c r="K140" s="164">
        <v>14</v>
      </c>
      <c r="L140" s="164">
        <v>16</v>
      </c>
      <c r="M140" s="164">
        <v>18</v>
      </c>
      <c r="N140" s="164">
        <v>20</v>
      </c>
      <c r="O140" s="164">
        <v>22</v>
      </c>
      <c r="P140" s="164">
        <v>25</v>
      </c>
      <c r="Q140" s="165">
        <v>32</v>
      </c>
      <c r="R140" s="154"/>
    </row>
    <row r="141" spans="1:18" s="145" customFormat="1" ht="12.75" x14ac:dyDescent="0.25">
      <c r="A141" s="528"/>
      <c r="B141" s="529"/>
      <c r="C141" s="529"/>
      <c r="D141" s="533"/>
      <c r="E141" s="534"/>
      <c r="F141" s="535"/>
      <c r="G141" s="537"/>
      <c r="H141" s="164">
        <v>0.39500000000000002</v>
      </c>
      <c r="I141" s="164">
        <v>0.61699999999999999</v>
      </c>
      <c r="J141" s="164">
        <v>0.88800000000000001</v>
      </c>
      <c r="K141" s="164">
        <v>1.208</v>
      </c>
      <c r="L141" s="164">
        <v>1.5780000000000001</v>
      </c>
      <c r="M141" s="164">
        <v>1.998</v>
      </c>
      <c r="N141" s="164">
        <v>2.4660000000000002</v>
      </c>
      <c r="O141" s="164">
        <v>2.984</v>
      </c>
      <c r="P141" s="164">
        <v>3.68</v>
      </c>
      <c r="Q141" s="165">
        <v>6.3179999999999996</v>
      </c>
      <c r="R141" s="154"/>
    </row>
    <row r="142" spans="1:18" s="145" customFormat="1" ht="12.75" x14ac:dyDescent="0.25">
      <c r="A142" s="166" t="s">
        <v>405</v>
      </c>
      <c r="B142" s="167" t="s">
        <v>205</v>
      </c>
      <c r="C142" s="164">
        <v>8</v>
      </c>
      <c r="D142" s="168">
        <v>1</v>
      </c>
      <c r="E142" s="169">
        <v>1</v>
      </c>
      <c r="F142" s="168">
        <v>17</v>
      </c>
      <c r="G142" s="170">
        <v>6.65</v>
      </c>
      <c r="H142" s="171">
        <f t="shared" ref="H142:H173" si="39">IF(C142=8,D142*F142*G142," ")</f>
        <v>113.05000000000001</v>
      </c>
      <c r="I142" s="171" t="str">
        <f t="shared" ref="I142:I173" si="40">IF(C142=10,D142*F142*G142," ")</f>
        <v xml:space="preserve"> </v>
      </c>
      <c r="J142" s="171" t="str">
        <f t="shared" ref="J142:J173" si="41">IF(C142=12,D142*F142*G142," ")</f>
        <v xml:space="preserve"> </v>
      </c>
      <c r="K142" s="171" t="str">
        <f t="shared" ref="K142:K173" si="42">IF(C142=14,D142*F142*G142," ")</f>
        <v xml:space="preserve"> </v>
      </c>
      <c r="L142" s="171" t="str">
        <f t="shared" ref="L142:L173" si="43">IF(C142=16,D142*F142*G142," ")</f>
        <v xml:space="preserve"> </v>
      </c>
      <c r="M142" s="171" t="str">
        <f t="shared" ref="M142:M173" si="44">IF(C142=18,D142*F142*G142," ")</f>
        <v xml:space="preserve"> </v>
      </c>
      <c r="N142" s="171" t="str">
        <f t="shared" ref="N142:N173" si="45">IF(C142=20,D142*F142*G142," ")</f>
        <v xml:space="preserve"> </v>
      </c>
      <c r="O142" s="171" t="str">
        <f t="shared" ref="O142:O173" si="46">IF(C142=22,D142*F142*G142," ")</f>
        <v xml:space="preserve"> </v>
      </c>
      <c r="P142" s="171" t="str">
        <f t="shared" ref="P142:P173" si="47">IF(C142=25,D142*F142*G142," ")</f>
        <v xml:space="preserve"> </v>
      </c>
      <c r="Q142" s="172" t="str">
        <f t="shared" ref="Q142:Q173" si="48">IF(C142=32,D142*F142*G142," ")</f>
        <v xml:space="preserve"> </v>
      </c>
      <c r="R142" s="173"/>
    </row>
    <row r="143" spans="1:18" s="145" customFormat="1" ht="12.75" x14ac:dyDescent="0.25">
      <c r="A143" s="166" t="s">
        <v>406</v>
      </c>
      <c r="B143" s="167"/>
      <c r="C143" s="164">
        <v>8</v>
      </c>
      <c r="D143" s="168">
        <v>1</v>
      </c>
      <c r="E143" s="169">
        <v>1</v>
      </c>
      <c r="F143" s="168">
        <v>12</v>
      </c>
      <c r="G143" s="170">
        <v>10.3</v>
      </c>
      <c r="H143" s="171">
        <f t="shared" si="39"/>
        <v>123.60000000000001</v>
      </c>
      <c r="I143" s="171" t="str">
        <f t="shared" si="40"/>
        <v xml:space="preserve"> </v>
      </c>
      <c r="J143" s="171" t="str">
        <f t="shared" si="41"/>
        <v xml:space="preserve"> </v>
      </c>
      <c r="K143" s="171" t="str">
        <f t="shared" si="42"/>
        <v xml:space="preserve"> </v>
      </c>
      <c r="L143" s="171" t="str">
        <f t="shared" si="43"/>
        <v xml:space="preserve"> </v>
      </c>
      <c r="M143" s="171" t="str">
        <f t="shared" si="44"/>
        <v xml:space="preserve"> </v>
      </c>
      <c r="N143" s="171" t="str">
        <f t="shared" si="45"/>
        <v xml:space="preserve"> </v>
      </c>
      <c r="O143" s="171" t="str">
        <f t="shared" si="46"/>
        <v xml:space="preserve"> </v>
      </c>
      <c r="P143" s="171" t="str">
        <f t="shared" si="47"/>
        <v xml:space="preserve"> </v>
      </c>
      <c r="Q143" s="172" t="str">
        <f t="shared" si="48"/>
        <v xml:space="preserve"> </v>
      </c>
      <c r="R143" s="173"/>
    </row>
    <row r="144" spans="1:18" s="145" customFormat="1" ht="12.75" x14ac:dyDescent="0.25">
      <c r="A144" s="166" t="s">
        <v>407</v>
      </c>
      <c r="B144" s="151"/>
      <c r="C144" s="164">
        <v>8</v>
      </c>
      <c r="D144" s="168">
        <v>1</v>
      </c>
      <c r="E144" s="169">
        <v>1</v>
      </c>
      <c r="F144" s="168">
        <v>9</v>
      </c>
      <c r="G144" s="170">
        <v>6</v>
      </c>
      <c r="H144" s="171">
        <f t="shared" si="39"/>
        <v>54</v>
      </c>
      <c r="I144" s="171" t="str">
        <f t="shared" si="40"/>
        <v xml:space="preserve"> </v>
      </c>
      <c r="J144" s="171" t="str">
        <f t="shared" si="41"/>
        <v xml:space="preserve"> </v>
      </c>
      <c r="K144" s="171" t="str">
        <f t="shared" si="42"/>
        <v xml:space="preserve"> </v>
      </c>
      <c r="L144" s="171" t="str">
        <f t="shared" si="43"/>
        <v xml:space="preserve"> </v>
      </c>
      <c r="M144" s="171" t="str">
        <f t="shared" si="44"/>
        <v xml:space="preserve"> </v>
      </c>
      <c r="N144" s="171" t="str">
        <f t="shared" si="45"/>
        <v xml:space="preserve"> </v>
      </c>
      <c r="O144" s="171" t="str">
        <f t="shared" si="46"/>
        <v xml:space="preserve"> </v>
      </c>
      <c r="P144" s="171" t="str">
        <f t="shared" si="47"/>
        <v xml:space="preserve"> </v>
      </c>
      <c r="Q144" s="172" t="str">
        <f t="shared" si="48"/>
        <v xml:space="preserve"> </v>
      </c>
      <c r="R144" s="173"/>
    </row>
    <row r="145" spans="1:18" s="145" customFormat="1" ht="12.75" x14ac:dyDescent="0.25">
      <c r="A145" s="166" t="s">
        <v>408</v>
      </c>
      <c r="B145" s="151"/>
      <c r="C145" s="164">
        <v>8</v>
      </c>
      <c r="D145" s="168">
        <v>1</v>
      </c>
      <c r="E145" s="169">
        <v>1</v>
      </c>
      <c r="F145" s="168">
        <v>19</v>
      </c>
      <c r="G145" s="170">
        <v>4.45</v>
      </c>
      <c r="H145" s="171">
        <f t="shared" si="39"/>
        <v>84.55</v>
      </c>
      <c r="I145" s="171" t="str">
        <f t="shared" si="40"/>
        <v xml:space="preserve"> </v>
      </c>
      <c r="J145" s="171" t="str">
        <f t="shared" si="41"/>
        <v xml:space="preserve"> </v>
      </c>
      <c r="K145" s="171" t="str">
        <f t="shared" si="42"/>
        <v xml:space="preserve"> </v>
      </c>
      <c r="L145" s="171" t="str">
        <f t="shared" si="43"/>
        <v xml:space="preserve"> </v>
      </c>
      <c r="M145" s="171" t="str">
        <f t="shared" si="44"/>
        <v xml:space="preserve"> </v>
      </c>
      <c r="N145" s="171" t="str">
        <f t="shared" si="45"/>
        <v xml:space="preserve"> </v>
      </c>
      <c r="O145" s="171" t="str">
        <f t="shared" si="46"/>
        <v xml:space="preserve"> </v>
      </c>
      <c r="P145" s="171" t="str">
        <f t="shared" si="47"/>
        <v xml:space="preserve"> </v>
      </c>
      <c r="Q145" s="172" t="str">
        <f t="shared" si="48"/>
        <v xml:space="preserve"> </v>
      </c>
      <c r="R145" s="173"/>
    </row>
    <row r="146" spans="1:18" s="145" customFormat="1" ht="12.75" x14ac:dyDescent="0.25">
      <c r="A146" s="166" t="s">
        <v>409</v>
      </c>
      <c r="B146" s="151" t="s">
        <v>357</v>
      </c>
      <c r="C146" s="164">
        <v>10</v>
      </c>
      <c r="D146" s="168">
        <v>19</v>
      </c>
      <c r="E146" s="169">
        <v>1</v>
      </c>
      <c r="F146" s="168">
        <v>4</v>
      </c>
      <c r="G146" s="170">
        <v>6.65</v>
      </c>
      <c r="H146" s="171" t="str">
        <f t="shared" si="39"/>
        <v xml:space="preserve"> </v>
      </c>
      <c r="I146" s="171">
        <f t="shared" si="40"/>
        <v>505.40000000000003</v>
      </c>
      <c r="J146" s="171" t="str">
        <f t="shared" si="41"/>
        <v xml:space="preserve"> </v>
      </c>
      <c r="K146" s="171" t="str">
        <f t="shared" si="42"/>
        <v xml:space="preserve"> </v>
      </c>
      <c r="L146" s="171" t="str">
        <f t="shared" si="43"/>
        <v xml:space="preserve"> </v>
      </c>
      <c r="M146" s="171" t="str">
        <f t="shared" si="44"/>
        <v xml:space="preserve"> </v>
      </c>
      <c r="N146" s="171" t="str">
        <f t="shared" si="45"/>
        <v xml:space="preserve"> </v>
      </c>
      <c r="O146" s="171" t="str">
        <f t="shared" si="46"/>
        <v xml:space="preserve"> </v>
      </c>
      <c r="P146" s="171" t="str">
        <f t="shared" si="47"/>
        <v xml:space="preserve"> </v>
      </c>
      <c r="Q146" s="172" t="str">
        <f t="shared" si="48"/>
        <v xml:space="preserve"> </v>
      </c>
      <c r="R146" s="173"/>
    </row>
    <row r="147" spans="1:18" s="145" customFormat="1" ht="12.75" x14ac:dyDescent="0.25">
      <c r="A147" s="166" t="s">
        <v>410</v>
      </c>
      <c r="B147" s="151" t="s">
        <v>265</v>
      </c>
      <c r="C147" s="164">
        <v>8</v>
      </c>
      <c r="D147" s="168">
        <v>19</v>
      </c>
      <c r="E147" s="169">
        <v>1</v>
      </c>
      <c r="F147" s="168">
        <v>34</v>
      </c>
      <c r="G147" s="170">
        <v>1.08</v>
      </c>
      <c r="H147" s="171">
        <f t="shared" si="39"/>
        <v>697.68000000000006</v>
      </c>
      <c r="I147" s="171" t="str">
        <f t="shared" si="40"/>
        <v xml:space="preserve"> </v>
      </c>
      <c r="J147" s="171" t="str">
        <f t="shared" si="41"/>
        <v xml:space="preserve"> </v>
      </c>
      <c r="K147" s="171" t="str">
        <f t="shared" si="42"/>
        <v xml:space="preserve"> </v>
      </c>
      <c r="L147" s="171" t="str">
        <f t="shared" si="43"/>
        <v xml:space="preserve"> </v>
      </c>
      <c r="M147" s="171" t="str">
        <f t="shared" si="44"/>
        <v xml:space="preserve"> </v>
      </c>
      <c r="N147" s="171" t="str">
        <f t="shared" si="45"/>
        <v xml:space="preserve"> </v>
      </c>
      <c r="O147" s="171" t="str">
        <f t="shared" si="46"/>
        <v xml:space="preserve"> </v>
      </c>
      <c r="P147" s="171" t="str">
        <f t="shared" si="47"/>
        <v xml:space="preserve"> </v>
      </c>
      <c r="Q147" s="172" t="str">
        <f t="shared" si="48"/>
        <v xml:space="preserve"> </v>
      </c>
      <c r="R147" s="173"/>
    </row>
    <row r="148" spans="1:18" s="145" customFormat="1" ht="12.75" x14ac:dyDescent="0.25">
      <c r="A148" s="166" t="s">
        <v>411</v>
      </c>
      <c r="B148" s="151" t="s">
        <v>358</v>
      </c>
      <c r="C148" s="164">
        <v>10</v>
      </c>
      <c r="D148" s="168">
        <v>8</v>
      </c>
      <c r="E148" s="169">
        <v>1</v>
      </c>
      <c r="F148" s="168">
        <v>4</v>
      </c>
      <c r="G148" s="170">
        <v>3.75</v>
      </c>
      <c r="H148" s="171" t="str">
        <f t="shared" si="39"/>
        <v xml:space="preserve"> </v>
      </c>
      <c r="I148" s="171">
        <f t="shared" si="40"/>
        <v>120</v>
      </c>
      <c r="J148" s="171" t="str">
        <f t="shared" si="41"/>
        <v xml:space="preserve"> </v>
      </c>
      <c r="K148" s="171" t="str">
        <f t="shared" si="42"/>
        <v xml:space="preserve"> </v>
      </c>
      <c r="L148" s="171" t="str">
        <f t="shared" si="43"/>
        <v xml:space="preserve"> </v>
      </c>
      <c r="M148" s="171" t="str">
        <f t="shared" si="44"/>
        <v xml:space="preserve"> </v>
      </c>
      <c r="N148" s="171" t="str">
        <f t="shared" si="45"/>
        <v xml:space="preserve"> </v>
      </c>
      <c r="O148" s="171" t="str">
        <f t="shared" si="46"/>
        <v xml:space="preserve"> </v>
      </c>
      <c r="P148" s="171" t="str">
        <f t="shared" si="47"/>
        <v xml:space="preserve"> </v>
      </c>
      <c r="Q148" s="172" t="str">
        <f t="shared" si="48"/>
        <v xml:space="preserve"> </v>
      </c>
      <c r="R148" s="173"/>
    </row>
    <row r="149" spans="1:18" s="145" customFormat="1" ht="12.75" x14ac:dyDescent="0.25">
      <c r="A149" s="166" t="s">
        <v>412</v>
      </c>
      <c r="B149" s="151" t="s">
        <v>265</v>
      </c>
      <c r="C149" s="164">
        <v>8</v>
      </c>
      <c r="D149" s="168">
        <v>8</v>
      </c>
      <c r="E149" s="169">
        <v>1</v>
      </c>
      <c r="F149" s="168">
        <v>19</v>
      </c>
      <c r="G149" s="170">
        <v>1.08</v>
      </c>
      <c r="H149" s="171">
        <f t="shared" si="39"/>
        <v>164.16000000000003</v>
      </c>
      <c r="I149" s="171" t="str">
        <f t="shared" si="40"/>
        <v xml:space="preserve"> </v>
      </c>
      <c r="J149" s="171" t="str">
        <f t="shared" si="41"/>
        <v xml:space="preserve"> </v>
      </c>
      <c r="K149" s="171" t="str">
        <f t="shared" si="42"/>
        <v xml:space="preserve"> </v>
      </c>
      <c r="L149" s="171" t="str">
        <f t="shared" si="43"/>
        <v xml:space="preserve"> </v>
      </c>
      <c r="M149" s="171" t="str">
        <f t="shared" si="44"/>
        <v xml:space="preserve"> </v>
      </c>
      <c r="N149" s="171" t="str">
        <f t="shared" si="45"/>
        <v xml:space="preserve"> </v>
      </c>
      <c r="O149" s="171" t="str">
        <f t="shared" si="46"/>
        <v xml:space="preserve"> </v>
      </c>
      <c r="P149" s="171" t="str">
        <f t="shared" si="47"/>
        <v xml:space="preserve"> </v>
      </c>
      <c r="Q149" s="172" t="str">
        <f t="shared" si="48"/>
        <v xml:space="preserve"> </v>
      </c>
      <c r="R149" s="173"/>
    </row>
    <row r="150" spans="1:18" s="145" customFormat="1" ht="12.75" x14ac:dyDescent="0.25">
      <c r="A150" s="166" t="s">
        <v>413</v>
      </c>
      <c r="B150" s="151" t="s">
        <v>359</v>
      </c>
      <c r="C150" s="164">
        <v>12</v>
      </c>
      <c r="D150" s="168">
        <v>1</v>
      </c>
      <c r="E150" s="169">
        <v>1</v>
      </c>
      <c r="F150" s="168">
        <v>4</v>
      </c>
      <c r="G150" s="170">
        <v>14.5</v>
      </c>
      <c r="H150" s="171" t="str">
        <f t="shared" si="39"/>
        <v xml:space="preserve"> </v>
      </c>
      <c r="I150" s="171" t="str">
        <f t="shared" si="40"/>
        <v xml:space="preserve"> </v>
      </c>
      <c r="J150" s="171">
        <f t="shared" si="41"/>
        <v>58</v>
      </c>
      <c r="K150" s="171" t="str">
        <f t="shared" si="42"/>
        <v xml:space="preserve"> </v>
      </c>
      <c r="L150" s="171" t="str">
        <f t="shared" si="43"/>
        <v xml:space="preserve"> </v>
      </c>
      <c r="M150" s="171" t="str">
        <f t="shared" si="44"/>
        <v xml:space="preserve"> </v>
      </c>
      <c r="N150" s="171" t="str">
        <f t="shared" si="45"/>
        <v xml:space="preserve"> </v>
      </c>
      <c r="O150" s="171" t="str">
        <f t="shared" si="46"/>
        <v xml:space="preserve"> </v>
      </c>
      <c r="P150" s="171" t="str">
        <f t="shared" si="47"/>
        <v xml:space="preserve"> </v>
      </c>
      <c r="Q150" s="172" t="str">
        <f t="shared" si="48"/>
        <v xml:space="preserve"> </v>
      </c>
      <c r="R150" s="173"/>
    </row>
    <row r="151" spans="1:18" s="145" customFormat="1" ht="12.75" x14ac:dyDescent="0.25">
      <c r="A151" s="166" t="s">
        <v>414</v>
      </c>
      <c r="B151" s="151" t="s">
        <v>265</v>
      </c>
      <c r="C151" s="164">
        <v>8</v>
      </c>
      <c r="D151" s="168">
        <v>1</v>
      </c>
      <c r="E151" s="169">
        <v>1</v>
      </c>
      <c r="F151" s="168">
        <v>73</v>
      </c>
      <c r="G151" s="170">
        <v>1.18</v>
      </c>
      <c r="H151" s="171">
        <f t="shared" si="39"/>
        <v>86.14</v>
      </c>
      <c r="I151" s="171" t="str">
        <f t="shared" si="40"/>
        <v xml:space="preserve"> </v>
      </c>
      <c r="J151" s="171" t="str">
        <f t="shared" si="41"/>
        <v xml:space="preserve"> </v>
      </c>
      <c r="K151" s="171" t="str">
        <f t="shared" si="42"/>
        <v xml:space="preserve"> </v>
      </c>
      <c r="L151" s="171" t="str">
        <f t="shared" si="43"/>
        <v xml:space="preserve"> </v>
      </c>
      <c r="M151" s="171" t="str">
        <f t="shared" si="44"/>
        <v xml:space="preserve"> </v>
      </c>
      <c r="N151" s="171" t="str">
        <f t="shared" si="45"/>
        <v xml:space="preserve"> </v>
      </c>
      <c r="O151" s="171" t="str">
        <f t="shared" si="46"/>
        <v xml:space="preserve"> </v>
      </c>
      <c r="P151" s="171" t="str">
        <f t="shared" si="47"/>
        <v xml:space="preserve"> </v>
      </c>
      <c r="Q151" s="172" t="str">
        <f t="shared" si="48"/>
        <v xml:space="preserve"> </v>
      </c>
      <c r="R151" s="173"/>
    </row>
    <row r="152" spans="1:18" s="145" customFormat="1" ht="12.75" x14ac:dyDescent="0.25">
      <c r="A152" s="166" t="s">
        <v>415</v>
      </c>
      <c r="B152" s="151" t="s">
        <v>360</v>
      </c>
      <c r="C152" s="164">
        <v>16</v>
      </c>
      <c r="D152" s="168">
        <v>1</v>
      </c>
      <c r="E152" s="169">
        <v>1</v>
      </c>
      <c r="F152" s="168">
        <v>2</v>
      </c>
      <c r="G152" s="170">
        <v>1.5</v>
      </c>
      <c r="H152" s="171" t="str">
        <f t="shared" si="39"/>
        <v xml:space="preserve"> </v>
      </c>
      <c r="I152" s="171" t="str">
        <f t="shared" si="40"/>
        <v xml:space="preserve"> </v>
      </c>
      <c r="J152" s="171" t="str">
        <f t="shared" si="41"/>
        <v xml:space="preserve"> </v>
      </c>
      <c r="K152" s="171" t="str">
        <f t="shared" si="42"/>
        <v xml:space="preserve"> </v>
      </c>
      <c r="L152" s="171">
        <f t="shared" si="43"/>
        <v>3</v>
      </c>
      <c r="M152" s="171" t="str">
        <f t="shared" si="44"/>
        <v xml:space="preserve"> </v>
      </c>
      <c r="N152" s="171" t="str">
        <f t="shared" si="45"/>
        <v xml:space="preserve"> </v>
      </c>
      <c r="O152" s="171" t="str">
        <f t="shared" si="46"/>
        <v xml:space="preserve"> </v>
      </c>
      <c r="P152" s="171" t="str">
        <f t="shared" si="47"/>
        <v xml:space="preserve"> </v>
      </c>
      <c r="Q152" s="172" t="str">
        <f t="shared" si="48"/>
        <v xml:space="preserve"> </v>
      </c>
      <c r="R152" s="173"/>
    </row>
    <row r="153" spans="1:18" s="145" customFormat="1" ht="12.75" x14ac:dyDescent="0.25">
      <c r="A153" s="166" t="s">
        <v>416</v>
      </c>
      <c r="B153" s="151"/>
      <c r="C153" s="164">
        <v>16</v>
      </c>
      <c r="D153" s="168">
        <v>1</v>
      </c>
      <c r="E153" s="169">
        <v>1</v>
      </c>
      <c r="F153" s="168">
        <v>2</v>
      </c>
      <c r="G153" s="170">
        <v>2</v>
      </c>
      <c r="H153" s="171" t="str">
        <f t="shared" si="39"/>
        <v xml:space="preserve"> </v>
      </c>
      <c r="I153" s="171" t="str">
        <f t="shared" si="40"/>
        <v xml:space="preserve"> </v>
      </c>
      <c r="J153" s="171" t="str">
        <f t="shared" si="41"/>
        <v xml:space="preserve"> </v>
      </c>
      <c r="K153" s="171" t="str">
        <f t="shared" si="42"/>
        <v xml:space="preserve"> </v>
      </c>
      <c r="L153" s="171">
        <f t="shared" si="43"/>
        <v>4</v>
      </c>
      <c r="M153" s="171" t="str">
        <f t="shared" si="44"/>
        <v xml:space="preserve"> </v>
      </c>
      <c r="N153" s="171" t="str">
        <f t="shared" si="45"/>
        <v xml:space="preserve"> </v>
      </c>
      <c r="O153" s="171" t="str">
        <f t="shared" si="46"/>
        <v xml:space="preserve"> </v>
      </c>
      <c r="P153" s="171" t="str">
        <f t="shared" si="47"/>
        <v xml:space="preserve"> </v>
      </c>
      <c r="Q153" s="172" t="str">
        <f t="shared" si="48"/>
        <v xml:space="preserve"> </v>
      </c>
      <c r="R153" s="173"/>
    </row>
    <row r="154" spans="1:18" s="145" customFormat="1" ht="12.75" x14ac:dyDescent="0.25">
      <c r="A154" s="166" t="s">
        <v>417</v>
      </c>
      <c r="B154" s="167"/>
      <c r="C154" s="164">
        <v>16</v>
      </c>
      <c r="D154" s="168">
        <v>1</v>
      </c>
      <c r="E154" s="169">
        <v>1</v>
      </c>
      <c r="F154" s="168">
        <v>2</v>
      </c>
      <c r="G154" s="170">
        <v>4.75</v>
      </c>
      <c r="H154" s="171" t="str">
        <f t="shared" si="39"/>
        <v xml:space="preserve"> </v>
      </c>
      <c r="I154" s="171" t="str">
        <f t="shared" si="40"/>
        <v xml:space="preserve"> </v>
      </c>
      <c r="J154" s="171" t="str">
        <f t="shared" si="41"/>
        <v xml:space="preserve"> </v>
      </c>
      <c r="K154" s="171" t="str">
        <f t="shared" si="42"/>
        <v xml:space="preserve"> </v>
      </c>
      <c r="L154" s="171">
        <f t="shared" si="43"/>
        <v>9.5</v>
      </c>
      <c r="M154" s="171" t="str">
        <f t="shared" si="44"/>
        <v xml:space="preserve"> </v>
      </c>
      <c r="N154" s="171" t="str">
        <f t="shared" si="45"/>
        <v xml:space="preserve"> </v>
      </c>
      <c r="O154" s="171" t="str">
        <f t="shared" si="46"/>
        <v xml:space="preserve"> </v>
      </c>
      <c r="P154" s="171" t="str">
        <f t="shared" si="47"/>
        <v xml:space="preserve"> </v>
      </c>
      <c r="Q154" s="172" t="str">
        <f t="shared" si="48"/>
        <v xml:space="preserve"> </v>
      </c>
      <c r="R154" s="173"/>
    </row>
    <row r="155" spans="1:18" s="145" customFormat="1" ht="12.75" x14ac:dyDescent="0.25">
      <c r="A155" s="166" t="s">
        <v>418</v>
      </c>
      <c r="B155" s="167"/>
      <c r="C155" s="164">
        <v>12</v>
      </c>
      <c r="D155" s="168">
        <v>1</v>
      </c>
      <c r="E155" s="169">
        <v>1</v>
      </c>
      <c r="F155" s="168">
        <v>6</v>
      </c>
      <c r="G155" s="170">
        <v>10.5</v>
      </c>
      <c r="H155" s="171" t="str">
        <f t="shared" si="39"/>
        <v xml:space="preserve"> </v>
      </c>
      <c r="I155" s="171" t="str">
        <f t="shared" si="40"/>
        <v xml:space="preserve"> </v>
      </c>
      <c r="J155" s="171">
        <f t="shared" si="41"/>
        <v>63</v>
      </c>
      <c r="K155" s="171" t="str">
        <f t="shared" si="42"/>
        <v xml:space="preserve"> </v>
      </c>
      <c r="L155" s="171" t="str">
        <f t="shared" si="43"/>
        <v xml:space="preserve"> </v>
      </c>
      <c r="M155" s="171" t="str">
        <f t="shared" si="44"/>
        <v xml:space="preserve"> </v>
      </c>
      <c r="N155" s="171" t="str">
        <f t="shared" si="45"/>
        <v xml:space="preserve"> </v>
      </c>
      <c r="O155" s="171" t="str">
        <f t="shared" si="46"/>
        <v xml:space="preserve"> </v>
      </c>
      <c r="P155" s="171" t="str">
        <f t="shared" si="47"/>
        <v xml:space="preserve"> </v>
      </c>
      <c r="Q155" s="172" t="str">
        <f t="shared" si="48"/>
        <v xml:space="preserve"> </v>
      </c>
      <c r="R155" s="173"/>
    </row>
    <row r="156" spans="1:18" s="145" customFormat="1" ht="12.75" x14ac:dyDescent="0.25">
      <c r="A156" s="166" t="s">
        <v>419</v>
      </c>
      <c r="B156" s="151"/>
      <c r="C156" s="164">
        <v>12</v>
      </c>
      <c r="D156" s="168">
        <v>1</v>
      </c>
      <c r="E156" s="169">
        <v>1</v>
      </c>
      <c r="F156" s="168">
        <v>6</v>
      </c>
      <c r="G156" s="170">
        <v>36.5</v>
      </c>
      <c r="H156" s="171" t="str">
        <f t="shared" si="39"/>
        <v xml:space="preserve"> </v>
      </c>
      <c r="I156" s="171" t="str">
        <f t="shared" si="40"/>
        <v xml:space="preserve"> </v>
      </c>
      <c r="J156" s="171">
        <f t="shared" si="41"/>
        <v>219</v>
      </c>
      <c r="K156" s="171" t="str">
        <f t="shared" si="42"/>
        <v xml:space="preserve"> </v>
      </c>
      <c r="L156" s="171" t="str">
        <f t="shared" si="43"/>
        <v xml:space="preserve"> </v>
      </c>
      <c r="M156" s="171" t="str">
        <f t="shared" si="44"/>
        <v xml:space="preserve"> </v>
      </c>
      <c r="N156" s="171" t="str">
        <f t="shared" si="45"/>
        <v xml:space="preserve"> </v>
      </c>
      <c r="O156" s="171" t="str">
        <f t="shared" si="46"/>
        <v xml:space="preserve"> </v>
      </c>
      <c r="P156" s="171" t="str">
        <f t="shared" si="47"/>
        <v xml:space="preserve"> </v>
      </c>
      <c r="Q156" s="172" t="str">
        <f t="shared" si="48"/>
        <v xml:space="preserve"> </v>
      </c>
      <c r="R156" s="173"/>
    </row>
    <row r="157" spans="1:18" s="145" customFormat="1" ht="12.75" x14ac:dyDescent="0.25">
      <c r="A157" s="166" t="s">
        <v>420</v>
      </c>
      <c r="B157" s="151"/>
      <c r="C157" s="164">
        <v>14</v>
      </c>
      <c r="D157" s="168">
        <v>1</v>
      </c>
      <c r="E157" s="169">
        <v>1</v>
      </c>
      <c r="F157" s="168">
        <v>6</v>
      </c>
      <c r="G157" s="170">
        <v>10</v>
      </c>
      <c r="H157" s="171" t="str">
        <f t="shared" si="39"/>
        <v xml:space="preserve"> </v>
      </c>
      <c r="I157" s="171" t="str">
        <f t="shared" si="40"/>
        <v xml:space="preserve"> </v>
      </c>
      <c r="J157" s="171" t="str">
        <f t="shared" si="41"/>
        <v xml:space="preserve"> </v>
      </c>
      <c r="K157" s="171">
        <f t="shared" si="42"/>
        <v>60</v>
      </c>
      <c r="L157" s="171" t="str">
        <f t="shared" si="43"/>
        <v xml:space="preserve"> </v>
      </c>
      <c r="M157" s="171" t="str">
        <f t="shared" si="44"/>
        <v xml:space="preserve"> </v>
      </c>
      <c r="N157" s="171" t="str">
        <f t="shared" si="45"/>
        <v xml:space="preserve"> </v>
      </c>
      <c r="O157" s="171" t="str">
        <f t="shared" si="46"/>
        <v xml:space="preserve"> </v>
      </c>
      <c r="P157" s="171" t="str">
        <f t="shared" si="47"/>
        <v xml:space="preserve"> </v>
      </c>
      <c r="Q157" s="172" t="str">
        <f t="shared" si="48"/>
        <v xml:space="preserve"> </v>
      </c>
      <c r="R157" s="173"/>
    </row>
    <row r="158" spans="1:18" s="145" customFormat="1" ht="12.75" x14ac:dyDescent="0.25">
      <c r="A158" s="166" t="s">
        <v>421</v>
      </c>
      <c r="B158" s="151" t="s">
        <v>265</v>
      </c>
      <c r="C158" s="164">
        <v>8</v>
      </c>
      <c r="D158" s="168">
        <v>1</v>
      </c>
      <c r="E158" s="169">
        <v>1</v>
      </c>
      <c r="F158" s="168">
        <v>164</v>
      </c>
      <c r="G158" s="170">
        <v>2.14</v>
      </c>
      <c r="H158" s="171">
        <f t="shared" si="39"/>
        <v>350.96000000000004</v>
      </c>
      <c r="I158" s="171" t="str">
        <f t="shared" si="40"/>
        <v xml:space="preserve"> </v>
      </c>
      <c r="J158" s="171" t="str">
        <f t="shared" si="41"/>
        <v xml:space="preserve"> </v>
      </c>
      <c r="K158" s="171" t="str">
        <f t="shared" si="42"/>
        <v xml:space="preserve"> </v>
      </c>
      <c r="L158" s="171" t="str">
        <f t="shared" si="43"/>
        <v xml:space="preserve"> </v>
      </c>
      <c r="M158" s="171" t="str">
        <f t="shared" si="44"/>
        <v xml:space="preserve"> </v>
      </c>
      <c r="N158" s="171" t="str">
        <f t="shared" si="45"/>
        <v xml:space="preserve"> </v>
      </c>
      <c r="O158" s="171" t="str">
        <f t="shared" si="46"/>
        <v xml:space="preserve"> </v>
      </c>
      <c r="P158" s="171" t="str">
        <f t="shared" si="47"/>
        <v xml:space="preserve"> </v>
      </c>
      <c r="Q158" s="172" t="str">
        <f t="shared" si="48"/>
        <v xml:space="preserve"> </v>
      </c>
      <c r="R158" s="173"/>
    </row>
    <row r="159" spans="1:18" s="145" customFormat="1" ht="12.75" x14ac:dyDescent="0.25">
      <c r="A159" s="166" t="s">
        <v>422</v>
      </c>
      <c r="B159" s="151" t="s">
        <v>361</v>
      </c>
      <c r="C159" s="164">
        <v>16</v>
      </c>
      <c r="D159" s="168">
        <v>1</v>
      </c>
      <c r="E159" s="169">
        <v>1</v>
      </c>
      <c r="F159" s="168">
        <v>2</v>
      </c>
      <c r="G159" s="170">
        <v>4.5</v>
      </c>
      <c r="H159" s="171" t="str">
        <f t="shared" si="39"/>
        <v xml:space="preserve"> </v>
      </c>
      <c r="I159" s="171" t="str">
        <f t="shared" si="40"/>
        <v xml:space="preserve"> </v>
      </c>
      <c r="J159" s="171" t="str">
        <f t="shared" si="41"/>
        <v xml:space="preserve"> </v>
      </c>
      <c r="K159" s="171" t="str">
        <f t="shared" si="42"/>
        <v xml:space="preserve"> </v>
      </c>
      <c r="L159" s="171">
        <f t="shared" si="43"/>
        <v>9</v>
      </c>
      <c r="M159" s="171" t="str">
        <f t="shared" si="44"/>
        <v xml:space="preserve"> </v>
      </c>
      <c r="N159" s="171" t="str">
        <f t="shared" si="45"/>
        <v xml:space="preserve"> </v>
      </c>
      <c r="O159" s="171" t="str">
        <f t="shared" si="46"/>
        <v xml:space="preserve"> </v>
      </c>
      <c r="P159" s="171" t="str">
        <f t="shared" si="47"/>
        <v xml:space="preserve"> </v>
      </c>
      <c r="Q159" s="172" t="str">
        <f t="shared" si="48"/>
        <v xml:space="preserve"> </v>
      </c>
      <c r="R159" s="173"/>
    </row>
    <row r="160" spans="1:18" s="145" customFormat="1" ht="12.75" x14ac:dyDescent="0.25">
      <c r="A160" s="166" t="s">
        <v>423</v>
      </c>
      <c r="B160" s="151"/>
      <c r="C160" s="164">
        <v>16</v>
      </c>
      <c r="D160" s="168">
        <v>1</v>
      </c>
      <c r="E160" s="169">
        <v>1</v>
      </c>
      <c r="F160" s="168">
        <v>2</v>
      </c>
      <c r="G160" s="170">
        <v>2.2000000000000002</v>
      </c>
      <c r="H160" s="171" t="str">
        <f t="shared" si="39"/>
        <v xml:space="preserve"> </v>
      </c>
      <c r="I160" s="171" t="str">
        <f t="shared" si="40"/>
        <v xml:space="preserve"> </v>
      </c>
      <c r="J160" s="171" t="str">
        <f t="shared" si="41"/>
        <v xml:space="preserve"> </v>
      </c>
      <c r="K160" s="171" t="str">
        <f t="shared" si="42"/>
        <v xml:space="preserve"> </v>
      </c>
      <c r="L160" s="171">
        <f t="shared" si="43"/>
        <v>4.4000000000000004</v>
      </c>
      <c r="M160" s="171" t="str">
        <f t="shared" si="44"/>
        <v xml:space="preserve"> </v>
      </c>
      <c r="N160" s="171" t="str">
        <f t="shared" si="45"/>
        <v xml:space="preserve"> </v>
      </c>
      <c r="O160" s="171" t="str">
        <f t="shared" si="46"/>
        <v xml:space="preserve"> </v>
      </c>
      <c r="P160" s="171" t="str">
        <f t="shared" si="47"/>
        <v xml:space="preserve"> </v>
      </c>
      <c r="Q160" s="172" t="str">
        <f t="shared" si="48"/>
        <v xml:space="preserve"> </v>
      </c>
      <c r="R160" s="173"/>
    </row>
    <row r="161" spans="1:18" s="145" customFormat="1" ht="12.75" x14ac:dyDescent="0.25">
      <c r="A161" s="166" t="s">
        <v>424</v>
      </c>
      <c r="B161" s="151"/>
      <c r="C161" s="164">
        <v>14</v>
      </c>
      <c r="D161" s="168">
        <v>1</v>
      </c>
      <c r="E161" s="169">
        <v>1</v>
      </c>
      <c r="F161" s="168">
        <v>3</v>
      </c>
      <c r="G161" s="170">
        <v>3.3</v>
      </c>
      <c r="H161" s="171" t="str">
        <f t="shared" si="39"/>
        <v xml:space="preserve"> </v>
      </c>
      <c r="I161" s="171" t="str">
        <f t="shared" si="40"/>
        <v xml:space="preserve"> </v>
      </c>
      <c r="J161" s="171" t="str">
        <f t="shared" si="41"/>
        <v xml:space="preserve"> </v>
      </c>
      <c r="K161" s="171">
        <f t="shared" si="42"/>
        <v>9.8999999999999986</v>
      </c>
      <c r="L161" s="171" t="str">
        <f t="shared" si="43"/>
        <v xml:space="preserve"> </v>
      </c>
      <c r="M161" s="171" t="str">
        <f t="shared" si="44"/>
        <v xml:space="preserve"> </v>
      </c>
      <c r="N161" s="171" t="str">
        <f t="shared" si="45"/>
        <v xml:space="preserve"> </v>
      </c>
      <c r="O161" s="171" t="str">
        <f t="shared" si="46"/>
        <v xml:space="preserve"> </v>
      </c>
      <c r="P161" s="171" t="str">
        <f t="shared" si="47"/>
        <v xml:space="preserve"> </v>
      </c>
      <c r="Q161" s="172" t="str">
        <f t="shared" si="48"/>
        <v xml:space="preserve"> </v>
      </c>
      <c r="R161" s="173"/>
    </row>
    <row r="162" spans="1:18" s="145" customFormat="1" ht="12.75" x14ac:dyDescent="0.25">
      <c r="A162" s="166" t="s">
        <v>425</v>
      </c>
      <c r="B162" s="174"/>
      <c r="C162" s="164">
        <v>12</v>
      </c>
      <c r="D162" s="168">
        <v>1</v>
      </c>
      <c r="E162" s="169">
        <v>1</v>
      </c>
      <c r="F162" s="168">
        <v>6</v>
      </c>
      <c r="G162" s="170">
        <v>11.2</v>
      </c>
      <c r="H162" s="171" t="str">
        <f t="shared" si="39"/>
        <v xml:space="preserve"> </v>
      </c>
      <c r="I162" s="171" t="str">
        <f t="shared" si="40"/>
        <v xml:space="preserve"> </v>
      </c>
      <c r="J162" s="171">
        <f t="shared" si="41"/>
        <v>67.199999999999989</v>
      </c>
      <c r="K162" s="171" t="str">
        <f t="shared" si="42"/>
        <v xml:space="preserve"> </v>
      </c>
      <c r="L162" s="171" t="str">
        <f t="shared" si="43"/>
        <v xml:space="preserve"> </v>
      </c>
      <c r="M162" s="171" t="str">
        <f t="shared" si="44"/>
        <v xml:space="preserve"> </v>
      </c>
      <c r="N162" s="171" t="str">
        <f t="shared" si="45"/>
        <v xml:space="preserve"> </v>
      </c>
      <c r="O162" s="171" t="str">
        <f t="shared" si="46"/>
        <v xml:space="preserve"> </v>
      </c>
      <c r="P162" s="171" t="str">
        <f t="shared" si="47"/>
        <v xml:space="preserve"> </v>
      </c>
      <c r="Q162" s="172" t="str">
        <f t="shared" si="48"/>
        <v xml:space="preserve"> </v>
      </c>
      <c r="R162" s="173"/>
    </row>
    <row r="163" spans="1:18" s="145" customFormat="1" ht="12.75" x14ac:dyDescent="0.25">
      <c r="A163" s="166" t="s">
        <v>426</v>
      </c>
      <c r="B163" s="174"/>
      <c r="C163" s="164">
        <v>14</v>
      </c>
      <c r="D163" s="168">
        <v>1</v>
      </c>
      <c r="E163" s="169">
        <v>1</v>
      </c>
      <c r="F163" s="168">
        <v>6</v>
      </c>
      <c r="G163" s="170">
        <v>11.2</v>
      </c>
      <c r="H163" s="171" t="str">
        <f t="shared" si="39"/>
        <v xml:space="preserve"> </v>
      </c>
      <c r="I163" s="171" t="str">
        <f t="shared" si="40"/>
        <v xml:space="preserve"> </v>
      </c>
      <c r="J163" s="171" t="str">
        <f t="shared" si="41"/>
        <v xml:space="preserve"> </v>
      </c>
      <c r="K163" s="171">
        <f t="shared" si="42"/>
        <v>67.199999999999989</v>
      </c>
      <c r="L163" s="171" t="str">
        <f t="shared" si="43"/>
        <v xml:space="preserve"> </v>
      </c>
      <c r="M163" s="171" t="str">
        <f t="shared" si="44"/>
        <v xml:space="preserve"> </v>
      </c>
      <c r="N163" s="171" t="str">
        <f t="shared" si="45"/>
        <v xml:space="preserve"> </v>
      </c>
      <c r="O163" s="171" t="str">
        <f t="shared" si="46"/>
        <v xml:space="preserve"> </v>
      </c>
      <c r="P163" s="171" t="str">
        <f t="shared" si="47"/>
        <v xml:space="preserve"> </v>
      </c>
      <c r="Q163" s="172" t="str">
        <f t="shared" si="48"/>
        <v xml:space="preserve"> </v>
      </c>
      <c r="R163" s="173"/>
    </row>
    <row r="164" spans="1:18" s="145" customFormat="1" ht="12.75" x14ac:dyDescent="0.25">
      <c r="A164" s="166" t="s">
        <v>427</v>
      </c>
      <c r="B164" s="167" t="s">
        <v>265</v>
      </c>
      <c r="C164" s="164">
        <v>8</v>
      </c>
      <c r="D164" s="168">
        <v>1</v>
      </c>
      <c r="E164" s="169">
        <v>1</v>
      </c>
      <c r="F164" s="168">
        <v>129</v>
      </c>
      <c r="G164" s="170">
        <v>2.14</v>
      </c>
      <c r="H164" s="171">
        <f t="shared" si="39"/>
        <v>276.06</v>
      </c>
      <c r="I164" s="171" t="str">
        <f t="shared" si="40"/>
        <v xml:space="preserve"> </v>
      </c>
      <c r="J164" s="171" t="str">
        <f t="shared" si="41"/>
        <v xml:space="preserve"> </v>
      </c>
      <c r="K164" s="171" t="str">
        <f t="shared" si="42"/>
        <v xml:space="preserve"> </v>
      </c>
      <c r="L164" s="171" t="str">
        <f t="shared" si="43"/>
        <v xml:space="preserve"> </v>
      </c>
      <c r="M164" s="171" t="str">
        <f t="shared" si="44"/>
        <v xml:space="preserve"> </v>
      </c>
      <c r="N164" s="171" t="str">
        <f t="shared" si="45"/>
        <v xml:space="preserve"> </v>
      </c>
      <c r="O164" s="171" t="str">
        <f t="shared" si="46"/>
        <v xml:space="preserve"> </v>
      </c>
      <c r="P164" s="171" t="str">
        <f t="shared" si="47"/>
        <v xml:space="preserve"> </v>
      </c>
      <c r="Q164" s="172" t="str">
        <f t="shared" si="48"/>
        <v xml:space="preserve"> </v>
      </c>
      <c r="R164" s="173"/>
    </row>
    <row r="165" spans="1:18" s="145" customFormat="1" ht="12.75" x14ac:dyDescent="0.25">
      <c r="A165" s="166" t="s">
        <v>428</v>
      </c>
      <c r="B165" s="167" t="s">
        <v>362</v>
      </c>
      <c r="C165" s="164">
        <v>16</v>
      </c>
      <c r="D165" s="168">
        <v>2</v>
      </c>
      <c r="E165" s="169">
        <v>1</v>
      </c>
      <c r="F165" s="168">
        <v>1</v>
      </c>
      <c r="G165" s="170">
        <v>3</v>
      </c>
      <c r="H165" s="171" t="str">
        <f t="shared" si="39"/>
        <v xml:space="preserve"> </v>
      </c>
      <c r="I165" s="171" t="str">
        <f t="shared" si="40"/>
        <v xml:space="preserve"> </v>
      </c>
      <c r="J165" s="171" t="str">
        <f t="shared" si="41"/>
        <v xml:space="preserve"> </v>
      </c>
      <c r="K165" s="171" t="str">
        <f t="shared" si="42"/>
        <v xml:space="preserve"> </v>
      </c>
      <c r="L165" s="171">
        <f t="shared" si="43"/>
        <v>6</v>
      </c>
      <c r="M165" s="171" t="str">
        <f t="shared" si="44"/>
        <v xml:space="preserve"> </v>
      </c>
      <c r="N165" s="171" t="str">
        <f t="shared" si="45"/>
        <v xml:space="preserve"> </v>
      </c>
      <c r="O165" s="171" t="str">
        <f t="shared" si="46"/>
        <v xml:space="preserve"> </v>
      </c>
      <c r="P165" s="171" t="str">
        <f t="shared" si="47"/>
        <v xml:space="preserve"> </v>
      </c>
      <c r="Q165" s="172" t="str">
        <f t="shared" si="48"/>
        <v xml:space="preserve"> </v>
      </c>
      <c r="R165" s="173"/>
    </row>
    <row r="166" spans="1:18" s="145" customFormat="1" ht="12.75" x14ac:dyDescent="0.25">
      <c r="A166" s="166" t="s">
        <v>429</v>
      </c>
      <c r="B166" s="174"/>
      <c r="C166" s="164">
        <v>12</v>
      </c>
      <c r="D166" s="168">
        <v>1</v>
      </c>
      <c r="E166" s="169">
        <v>1</v>
      </c>
      <c r="F166" s="168">
        <v>3</v>
      </c>
      <c r="G166" s="170">
        <v>10.3</v>
      </c>
      <c r="H166" s="171" t="str">
        <f t="shared" si="39"/>
        <v xml:space="preserve"> </v>
      </c>
      <c r="I166" s="171" t="str">
        <f t="shared" si="40"/>
        <v xml:space="preserve"> </v>
      </c>
      <c r="J166" s="171">
        <f t="shared" si="41"/>
        <v>30.900000000000002</v>
      </c>
      <c r="K166" s="171" t="str">
        <f t="shared" si="42"/>
        <v xml:space="preserve"> </v>
      </c>
      <c r="L166" s="171" t="str">
        <f t="shared" si="43"/>
        <v xml:space="preserve"> </v>
      </c>
      <c r="M166" s="171" t="str">
        <f t="shared" si="44"/>
        <v xml:space="preserve"> </v>
      </c>
      <c r="N166" s="171" t="str">
        <f t="shared" si="45"/>
        <v xml:space="preserve"> </v>
      </c>
      <c r="O166" s="171" t="str">
        <f t="shared" si="46"/>
        <v xml:space="preserve"> </v>
      </c>
      <c r="P166" s="171" t="str">
        <f t="shared" si="47"/>
        <v xml:space="preserve"> </v>
      </c>
      <c r="Q166" s="172" t="str">
        <f t="shared" si="48"/>
        <v xml:space="preserve"> </v>
      </c>
      <c r="R166" s="173"/>
    </row>
    <row r="167" spans="1:18" s="145" customFormat="1" ht="12.75" x14ac:dyDescent="0.25">
      <c r="A167" s="166" t="s">
        <v>430</v>
      </c>
      <c r="B167" s="174"/>
      <c r="C167" s="164">
        <v>14</v>
      </c>
      <c r="D167" s="168">
        <v>1</v>
      </c>
      <c r="E167" s="169">
        <v>1</v>
      </c>
      <c r="F167" s="168">
        <v>4</v>
      </c>
      <c r="G167" s="170">
        <v>10.3</v>
      </c>
      <c r="H167" s="171" t="str">
        <f t="shared" si="39"/>
        <v xml:space="preserve"> </v>
      </c>
      <c r="I167" s="171" t="str">
        <f t="shared" si="40"/>
        <v xml:space="preserve"> </v>
      </c>
      <c r="J167" s="171" t="str">
        <f t="shared" si="41"/>
        <v xml:space="preserve"> </v>
      </c>
      <c r="K167" s="171">
        <f t="shared" si="42"/>
        <v>41.2</v>
      </c>
      <c r="L167" s="171" t="str">
        <f t="shared" si="43"/>
        <v xml:space="preserve"> </v>
      </c>
      <c r="M167" s="171" t="str">
        <f t="shared" si="44"/>
        <v xml:space="preserve"> </v>
      </c>
      <c r="N167" s="171" t="str">
        <f t="shared" si="45"/>
        <v xml:space="preserve"> </v>
      </c>
      <c r="O167" s="171" t="str">
        <f t="shared" si="46"/>
        <v xml:space="preserve"> </v>
      </c>
      <c r="P167" s="171" t="str">
        <f t="shared" si="47"/>
        <v xml:space="preserve"> </v>
      </c>
      <c r="Q167" s="172" t="str">
        <f t="shared" si="48"/>
        <v xml:space="preserve"> </v>
      </c>
      <c r="R167" s="173"/>
    </row>
    <row r="168" spans="1:18" s="145" customFormat="1" ht="12.75" x14ac:dyDescent="0.25">
      <c r="A168" s="166" t="s">
        <v>431</v>
      </c>
      <c r="B168" s="167" t="s">
        <v>265</v>
      </c>
      <c r="C168" s="164">
        <v>8</v>
      </c>
      <c r="D168" s="168">
        <v>1</v>
      </c>
      <c r="E168" s="169">
        <v>1</v>
      </c>
      <c r="F168" s="168">
        <v>52</v>
      </c>
      <c r="G168" s="170">
        <v>1.98</v>
      </c>
      <c r="H168" s="171">
        <f t="shared" si="39"/>
        <v>102.96</v>
      </c>
      <c r="I168" s="171" t="str">
        <f t="shared" si="40"/>
        <v xml:space="preserve"> </v>
      </c>
      <c r="J168" s="171" t="str">
        <f t="shared" si="41"/>
        <v xml:space="preserve"> </v>
      </c>
      <c r="K168" s="171" t="str">
        <f t="shared" si="42"/>
        <v xml:space="preserve"> </v>
      </c>
      <c r="L168" s="171" t="str">
        <f t="shared" si="43"/>
        <v xml:space="preserve"> </v>
      </c>
      <c r="M168" s="171" t="str">
        <f t="shared" si="44"/>
        <v xml:space="preserve"> </v>
      </c>
      <c r="N168" s="171" t="str">
        <f t="shared" si="45"/>
        <v xml:space="preserve"> </v>
      </c>
      <c r="O168" s="171" t="str">
        <f t="shared" si="46"/>
        <v xml:space="preserve"> </v>
      </c>
      <c r="P168" s="171" t="str">
        <f t="shared" si="47"/>
        <v xml:space="preserve"> </v>
      </c>
      <c r="Q168" s="172" t="str">
        <f t="shared" si="48"/>
        <v xml:space="preserve"> </v>
      </c>
      <c r="R168" s="173"/>
    </row>
    <row r="169" spans="1:18" s="145" customFormat="1" ht="12.75" x14ac:dyDescent="0.25">
      <c r="A169" s="166" t="s">
        <v>432</v>
      </c>
      <c r="B169" s="167" t="s">
        <v>363</v>
      </c>
      <c r="C169" s="164">
        <v>16</v>
      </c>
      <c r="D169" s="168">
        <v>1</v>
      </c>
      <c r="E169" s="169">
        <v>1</v>
      </c>
      <c r="F169" s="168">
        <v>1</v>
      </c>
      <c r="G169" s="170">
        <v>2.4</v>
      </c>
      <c r="H169" s="171" t="str">
        <f t="shared" si="39"/>
        <v xml:space="preserve"> </v>
      </c>
      <c r="I169" s="171" t="str">
        <f t="shared" si="40"/>
        <v xml:space="preserve"> </v>
      </c>
      <c r="J169" s="171" t="str">
        <f t="shared" si="41"/>
        <v xml:space="preserve"> </v>
      </c>
      <c r="K169" s="171" t="str">
        <f t="shared" si="42"/>
        <v xml:space="preserve"> </v>
      </c>
      <c r="L169" s="171">
        <f t="shared" si="43"/>
        <v>2.4</v>
      </c>
      <c r="M169" s="171" t="str">
        <f t="shared" si="44"/>
        <v xml:space="preserve"> </v>
      </c>
      <c r="N169" s="171" t="str">
        <f t="shared" si="45"/>
        <v xml:space="preserve"> </v>
      </c>
      <c r="O169" s="171" t="str">
        <f t="shared" si="46"/>
        <v xml:space="preserve"> </v>
      </c>
      <c r="P169" s="171" t="str">
        <f t="shared" si="47"/>
        <v xml:space="preserve"> </v>
      </c>
      <c r="Q169" s="172" t="str">
        <f t="shared" si="48"/>
        <v xml:space="preserve"> </v>
      </c>
      <c r="R169" s="173"/>
    </row>
    <row r="170" spans="1:18" s="145" customFormat="1" ht="12.75" x14ac:dyDescent="0.25">
      <c r="A170" s="166" t="s">
        <v>433</v>
      </c>
      <c r="B170" s="174"/>
      <c r="C170" s="164">
        <v>16</v>
      </c>
      <c r="D170" s="168">
        <v>1</v>
      </c>
      <c r="E170" s="169">
        <v>1</v>
      </c>
      <c r="F170" s="168">
        <v>1</v>
      </c>
      <c r="G170" s="170">
        <v>5.15</v>
      </c>
      <c r="H170" s="171" t="str">
        <f t="shared" si="39"/>
        <v xml:space="preserve"> </v>
      </c>
      <c r="I170" s="171" t="str">
        <f t="shared" si="40"/>
        <v xml:space="preserve"> </v>
      </c>
      <c r="J170" s="171" t="str">
        <f t="shared" si="41"/>
        <v xml:space="preserve"> </v>
      </c>
      <c r="K170" s="171" t="str">
        <f t="shared" si="42"/>
        <v xml:space="preserve"> </v>
      </c>
      <c r="L170" s="171">
        <f t="shared" si="43"/>
        <v>5.15</v>
      </c>
      <c r="M170" s="171" t="str">
        <f t="shared" si="44"/>
        <v xml:space="preserve"> </v>
      </c>
      <c r="N170" s="171" t="str">
        <f t="shared" si="45"/>
        <v xml:space="preserve"> </v>
      </c>
      <c r="O170" s="171" t="str">
        <f t="shared" si="46"/>
        <v xml:space="preserve"> </v>
      </c>
      <c r="P170" s="171" t="str">
        <f t="shared" si="47"/>
        <v xml:space="preserve"> </v>
      </c>
      <c r="Q170" s="172" t="str">
        <f t="shared" si="48"/>
        <v xml:space="preserve"> </v>
      </c>
      <c r="R170" s="173"/>
    </row>
    <row r="171" spans="1:18" s="145" customFormat="1" ht="12.75" x14ac:dyDescent="0.25">
      <c r="A171" s="166" t="s">
        <v>434</v>
      </c>
      <c r="B171" s="174"/>
      <c r="C171" s="164">
        <v>12</v>
      </c>
      <c r="D171" s="168">
        <v>1</v>
      </c>
      <c r="E171" s="169">
        <v>1</v>
      </c>
      <c r="F171" s="168">
        <v>3</v>
      </c>
      <c r="G171" s="170">
        <v>10</v>
      </c>
      <c r="H171" s="171" t="str">
        <f t="shared" si="39"/>
        <v xml:space="preserve"> </v>
      </c>
      <c r="I171" s="171" t="str">
        <f t="shared" si="40"/>
        <v xml:space="preserve"> </v>
      </c>
      <c r="J171" s="171">
        <f t="shared" si="41"/>
        <v>30</v>
      </c>
      <c r="K171" s="171" t="str">
        <f t="shared" si="42"/>
        <v xml:space="preserve"> </v>
      </c>
      <c r="L171" s="171" t="str">
        <f t="shared" si="43"/>
        <v xml:space="preserve"> </v>
      </c>
      <c r="M171" s="171" t="str">
        <f t="shared" si="44"/>
        <v xml:space="preserve"> </v>
      </c>
      <c r="N171" s="171" t="str">
        <f t="shared" si="45"/>
        <v xml:space="preserve"> </v>
      </c>
      <c r="O171" s="171" t="str">
        <f t="shared" si="46"/>
        <v xml:space="preserve"> </v>
      </c>
      <c r="P171" s="171" t="str">
        <f t="shared" si="47"/>
        <v xml:space="preserve"> </v>
      </c>
      <c r="Q171" s="172" t="str">
        <f t="shared" si="48"/>
        <v xml:space="preserve"> </v>
      </c>
      <c r="R171" s="173"/>
    </row>
    <row r="172" spans="1:18" s="145" customFormat="1" ht="12.75" x14ac:dyDescent="0.25">
      <c r="A172" s="166" t="s">
        <v>435</v>
      </c>
      <c r="B172" s="174"/>
      <c r="C172" s="164">
        <v>14</v>
      </c>
      <c r="D172" s="168">
        <v>1</v>
      </c>
      <c r="E172" s="169">
        <v>1</v>
      </c>
      <c r="F172" s="168">
        <v>3</v>
      </c>
      <c r="G172" s="170">
        <v>13.75</v>
      </c>
      <c r="H172" s="171" t="str">
        <f t="shared" si="39"/>
        <v xml:space="preserve"> </v>
      </c>
      <c r="I172" s="171" t="str">
        <f t="shared" si="40"/>
        <v xml:space="preserve"> </v>
      </c>
      <c r="J172" s="171" t="str">
        <f t="shared" si="41"/>
        <v xml:space="preserve"> </v>
      </c>
      <c r="K172" s="171">
        <f t="shared" si="42"/>
        <v>41.25</v>
      </c>
      <c r="L172" s="171" t="str">
        <f t="shared" si="43"/>
        <v xml:space="preserve"> </v>
      </c>
      <c r="M172" s="171" t="str">
        <f t="shared" si="44"/>
        <v xml:space="preserve"> </v>
      </c>
      <c r="N172" s="171" t="str">
        <f t="shared" si="45"/>
        <v xml:space="preserve"> </v>
      </c>
      <c r="O172" s="171" t="str">
        <f t="shared" si="46"/>
        <v xml:space="preserve"> </v>
      </c>
      <c r="P172" s="171" t="str">
        <f t="shared" si="47"/>
        <v xml:space="preserve"> </v>
      </c>
      <c r="Q172" s="172" t="str">
        <f t="shared" si="48"/>
        <v xml:space="preserve"> </v>
      </c>
      <c r="R172" s="173"/>
    </row>
    <row r="173" spans="1:18" s="145" customFormat="1" ht="12.75" x14ac:dyDescent="0.25">
      <c r="A173" s="166" t="s">
        <v>436</v>
      </c>
      <c r="B173" s="151" t="s">
        <v>265</v>
      </c>
      <c r="C173" s="164">
        <v>8</v>
      </c>
      <c r="D173" s="168">
        <v>1</v>
      </c>
      <c r="E173" s="169">
        <v>1</v>
      </c>
      <c r="F173" s="168">
        <v>73</v>
      </c>
      <c r="G173" s="170">
        <v>1.78</v>
      </c>
      <c r="H173" s="171">
        <f t="shared" si="39"/>
        <v>129.94</v>
      </c>
      <c r="I173" s="171" t="str">
        <f t="shared" si="40"/>
        <v xml:space="preserve"> </v>
      </c>
      <c r="J173" s="171" t="str">
        <f t="shared" si="41"/>
        <v xml:space="preserve"> </v>
      </c>
      <c r="K173" s="171" t="str">
        <f t="shared" si="42"/>
        <v xml:space="preserve"> </v>
      </c>
      <c r="L173" s="171" t="str">
        <f t="shared" si="43"/>
        <v xml:space="preserve"> </v>
      </c>
      <c r="M173" s="171" t="str">
        <f t="shared" si="44"/>
        <v xml:space="preserve"> </v>
      </c>
      <c r="N173" s="171" t="str">
        <f t="shared" si="45"/>
        <v xml:space="preserve"> </v>
      </c>
      <c r="O173" s="171" t="str">
        <f t="shared" si="46"/>
        <v xml:space="preserve"> </v>
      </c>
      <c r="P173" s="171" t="str">
        <f t="shared" si="47"/>
        <v xml:space="preserve"> </v>
      </c>
      <c r="Q173" s="172" t="str">
        <f t="shared" si="48"/>
        <v xml:space="preserve"> </v>
      </c>
      <c r="R173" s="173"/>
    </row>
    <row r="174" spans="1:18" s="145" customFormat="1" ht="12.75" x14ac:dyDescent="0.25">
      <c r="A174" s="175"/>
      <c r="B174" s="176"/>
      <c r="C174" s="176"/>
      <c r="D174" s="177"/>
      <c r="E174" s="178" t="s">
        <v>301</v>
      </c>
      <c r="F174" s="158"/>
      <c r="G174" s="160"/>
      <c r="H174" s="171">
        <f t="shared" ref="H174:Q174" si="49">SUM(H142:H173)</f>
        <v>2183.1000000000004</v>
      </c>
      <c r="I174" s="171">
        <f t="shared" si="49"/>
        <v>625.40000000000009</v>
      </c>
      <c r="J174" s="171">
        <f t="shared" si="49"/>
        <v>468.09999999999997</v>
      </c>
      <c r="K174" s="171">
        <f t="shared" si="49"/>
        <v>219.55</v>
      </c>
      <c r="L174" s="171">
        <f t="shared" si="49"/>
        <v>43.449999999999996</v>
      </c>
      <c r="M174" s="171">
        <f t="shared" si="49"/>
        <v>0</v>
      </c>
      <c r="N174" s="171">
        <f t="shared" si="49"/>
        <v>0</v>
      </c>
      <c r="O174" s="171">
        <f t="shared" si="49"/>
        <v>0</v>
      </c>
      <c r="P174" s="171">
        <f t="shared" si="49"/>
        <v>0</v>
      </c>
      <c r="Q174" s="179">
        <f t="shared" si="49"/>
        <v>0</v>
      </c>
      <c r="R174" s="173"/>
    </row>
    <row r="175" spans="1:18" s="145" customFormat="1" ht="12.75" x14ac:dyDescent="0.25">
      <c r="A175" s="180"/>
      <c r="B175" s="24"/>
      <c r="C175" s="24"/>
      <c r="D175" s="181"/>
      <c r="E175" s="178" t="s">
        <v>302</v>
      </c>
      <c r="F175" s="158"/>
      <c r="G175" s="160"/>
      <c r="H175" s="171">
        <f t="shared" ref="H175:Q175" si="50">H174*H141</f>
        <v>862.32450000000017</v>
      </c>
      <c r="I175" s="171">
        <f t="shared" si="50"/>
        <v>385.87180000000006</v>
      </c>
      <c r="J175" s="171">
        <f t="shared" si="50"/>
        <v>415.6728</v>
      </c>
      <c r="K175" s="171">
        <f t="shared" si="50"/>
        <v>265.21640000000002</v>
      </c>
      <c r="L175" s="171">
        <f t="shared" si="50"/>
        <v>68.564099999999996</v>
      </c>
      <c r="M175" s="171">
        <f t="shared" si="50"/>
        <v>0</v>
      </c>
      <c r="N175" s="171">
        <f t="shared" si="50"/>
        <v>0</v>
      </c>
      <c r="O175" s="171">
        <f t="shared" si="50"/>
        <v>0</v>
      </c>
      <c r="P175" s="171">
        <f t="shared" si="50"/>
        <v>0</v>
      </c>
      <c r="Q175" s="179">
        <f t="shared" si="50"/>
        <v>0</v>
      </c>
      <c r="R175" s="182"/>
    </row>
    <row r="176" spans="1:18" s="145" customFormat="1" ht="12.75" x14ac:dyDescent="0.25">
      <c r="A176" s="180"/>
      <c r="B176" s="24"/>
      <c r="C176" s="24"/>
      <c r="D176" s="181"/>
      <c r="E176" s="178" t="s">
        <v>303</v>
      </c>
      <c r="F176" s="158"/>
      <c r="G176" s="160"/>
      <c r="H176" s="171"/>
      <c r="I176" s="171"/>
      <c r="J176" s="171"/>
      <c r="K176" s="171"/>
      <c r="L176" s="171"/>
      <c r="M176" s="171"/>
      <c r="N176" s="171"/>
      <c r="O176" s="171"/>
      <c r="P176" s="171"/>
      <c r="Q176" s="179"/>
      <c r="R176" s="182"/>
    </row>
    <row r="177" spans="1:18" s="145" customFormat="1" ht="12.75" x14ac:dyDescent="0.25">
      <c r="A177" s="180"/>
      <c r="B177" s="24"/>
      <c r="C177" s="24"/>
      <c r="D177" s="181"/>
      <c r="E177" s="178" t="s">
        <v>304</v>
      </c>
      <c r="F177" s="158"/>
      <c r="G177" s="160"/>
      <c r="H177" s="171">
        <f t="shared" ref="H177:Q177" si="51">SUM(H175:H176)</f>
        <v>862.32450000000017</v>
      </c>
      <c r="I177" s="171">
        <f t="shared" si="51"/>
        <v>385.87180000000006</v>
      </c>
      <c r="J177" s="171">
        <f t="shared" si="51"/>
        <v>415.6728</v>
      </c>
      <c r="K177" s="171">
        <f t="shared" si="51"/>
        <v>265.21640000000002</v>
      </c>
      <c r="L177" s="171">
        <f t="shared" si="51"/>
        <v>68.564099999999996</v>
      </c>
      <c r="M177" s="171">
        <f t="shared" si="51"/>
        <v>0</v>
      </c>
      <c r="N177" s="171">
        <f t="shared" si="51"/>
        <v>0</v>
      </c>
      <c r="O177" s="171">
        <f t="shared" si="51"/>
        <v>0</v>
      </c>
      <c r="P177" s="171">
        <f t="shared" si="51"/>
        <v>0</v>
      </c>
      <c r="Q177" s="179">
        <f t="shared" si="51"/>
        <v>0</v>
      </c>
      <c r="R177" s="182"/>
    </row>
    <row r="178" spans="1:18" s="145" customFormat="1" ht="13.5" thickBot="1" x14ac:dyDescent="0.3">
      <c r="A178" s="183"/>
      <c r="B178" s="184"/>
      <c r="C178" s="184"/>
      <c r="D178" s="185"/>
      <c r="E178" s="523" t="s">
        <v>305</v>
      </c>
      <c r="F178" s="524"/>
      <c r="G178" s="525"/>
      <c r="H178" s="186" t="s">
        <v>306</v>
      </c>
      <c r="I178" s="186">
        <f>SUM(H177:J177)</f>
        <v>1663.8691000000003</v>
      </c>
      <c r="J178" s="186" t="s">
        <v>307</v>
      </c>
      <c r="K178" s="186" t="s">
        <v>308</v>
      </c>
      <c r="L178" s="186">
        <f>SUM(K177:Q177)</f>
        <v>333.78050000000002</v>
      </c>
      <c r="M178" s="186" t="s">
        <v>307</v>
      </c>
      <c r="N178" s="186"/>
      <c r="O178" s="186"/>
      <c r="P178" s="186"/>
      <c r="Q178" s="190">
        <f>I178+L178</f>
        <v>1997.6496000000004</v>
      </c>
      <c r="R178" s="182"/>
    </row>
    <row r="179" spans="1:18" s="145" customFormat="1" ht="13.5" thickTop="1" x14ac:dyDescent="0.25">
      <c r="A179" s="24"/>
      <c r="B179" s="24"/>
      <c r="C179" s="24"/>
      <c r="D179" s="24"/>
      <c r="E179" s="24"/>
      <c r="F179" s="24"/>
      <c r="G179" s="188"/>
      <c r="H179" s="24"/>
      <c r="I179" s="182"/>
      <c r="J179" s="24"/>
      <c r="K179" s="24"/>
      <c r="L179" s="182"/>
      <c r="M179" s="24"/>
      <c r="N179" s="24"/>
      <c r="O179" s="24"/>
      <c r="P179" s="182"/>
      <c r="Q179" s="182"/>
      <c r="R179" s="182"/>
    </row>
    <row r="180" spans="1:18" ht="12.75" thickBot="1" x14ac:dyDescent="0.3"/>
    <row r="181" spans="1:18" s="145" customFormat="1" ht="13.5" thickTop="1" x14ac:dyDescent="0.25">
      <c r="A181" s="136" t="s">
        <v>309</v>
      </c>
      <c r="B181" s="137"/>
      <c r="C181" s="138" t="s">
        <v>0</v>
      </c>
      <c r="D181" s="192" t="str">
        <f>D136</f>
        <v>HAFZULLAH İNŞ. MİM. BİLİŞ. TİC. LTD. ŞTİ. LTD.ŞTİ.</v>
      </c>
      <c r="E181" s="139"/>
      <c r="F181" s="139"/>
      <c r="G181" s="139"/>
      <c r="H181" s="139"/>
      <c r="I181" s="139"/>
      <c r="J181" s="139"/>
      <c r="K181" s="139"/>
      <c r="L181" s="139"/>
      <c r="M181" s="139"/>
      <c r="N181" s="140"/>
      <c r="O181" s="141"/>
      <c r="P181" s="142" t="s">
        <v>270</v>
      </c>
      <c r="Q181" s="143">
        <f>Q136</f>
        <v>39370</v>
      </c>
      <c r="R181" s="144"/>
    </row>
    <row r="182" spans="1:18" s="145" customFormat="1" ht="12.75" x14ac:dyDescent="0.25">
      <c r="A182" s="146" t="s">
        <v>310</v>
      </c>
      <c r="B182" s="147"/>
      <c r="C182" s="148" t="s">
        <v>0</v>
      </c>
      <c r="D182" s="149" t="str">
        <f>D137</f>
        <v>İŞ MERKEZİ KABA İŞLER KEŞİF</v>
      </c>
      <c r="E182" s="149"/>
      <c r="F182" s="149"/>
      <c r="G182" s="149"/>
      <c r="H182" s="149"/>
      <c r="I182" s="149"/>
      <c r="J182" s="149"/>
      <c r="K182" s="149"/>
      <c r="L182" s="149"/>
      <c r="M182" s="149"/>
      <c r="N182" s="150"/>
      <c r="O182" s="151"/>
      <c r="P182" s="152" t="s">
        <v>271</v>
      </c>
      <c r="Q182" s="153"/>
      <c r="R182" s="154"/>
    </row>
    <row r="183" spans="1:18" s="145" customFormat="1" ht="12.75" x14ac:dyDescent="0.25">
      <c r="A183" s="146" t="s">
        <v>311</v>
      </c>
      <c r="B183" s="147"/>
      <c r="C183" s="148" t="s">
        <v>0</v>
      </c>
      <c r="D183" s="155" t="str">
        <f>D138</f>
        <v>+0.00 KOTU B.A DEMİRİ</v>
      </c>
      <c r="E183" s="155"/>
      <c r="F183" s="155"/>
      <c r="G183" s="155"/>
      <c r="H183" s="149"/>
      <c r="I183" s="149"/>
      <c r="J183" s="149"/>
      <c r="K183" s="149"/>
      <c r="L183" s="149"/>
      <c r="M183" s="149"/>
      <c r="N183" s="156"/>
      <c r="O183" s="151"/>
      <c r="P183" s="152" t="s">
        <v>272</v>
      </c>
      <c r="Q183" s="153">
        <v>5</v>
      </c>
      <c r="R183" s="154"/>
    </row>
    <row r="184" spans="1:18" s="145" customFormat="1" ht="12.75" x14ac:dyDescent="0.25">
      <c r="A184" s="157" t="s">
        <v>312</v>
      </c>
      <c r="B184" s="158"/>
      <c r="C184" s="159" t="s">
        <v>0</v>
      </c>
      <c r="D184" s="193" t="str">
        <f>D139</f>
        <v>TD-TK-07.004</v>
      </c>
      <c r="E184" s="158"/>
      <c r="F184" s="158"/>
      <c r="G184" s="160"/>
      <c r="H184" s="526" t="s">
        <v>273</v>
      </c>
      <c r="I184" s="527"/>
      <c r="J184" s="527"/>
      <c r="K184" s="527"/>
      <c r="L184" s="527"/>
      <c r="M184" s="527"/>
      <c r="N184" s="527"/>
      <c r="O184" s="527"/>
      <c r="P184" s="161"/>
      <c r="Q184" s="162"/>
      <c r="R184" s="163"/>
    </row>
    <row r="185" spans="1:18" s="145" customFormat="1" ht="12.75" x14ac:dyDescent="0.25">
      <c r="A185" s="528" t="s">
        <v>274</v>
      </c>
      <c r="B185" s="529" t="s">
        <v>275</v>
      </c>
      <c r="C185" s="529" t="s">
        <v>276</v>
      </c>
      <c r="D185" s="530" t="s">
        <v>58</v>
      </c>
      <c r="E185" s="531"/>
      <c r="F185" s="532"/>
      <c r="G185" s="536" t="s">
        <v>277</v>
      </c>
      <c r="H185" s="164">
        <v>8</v>
      </c>
      <c r="I185" s="164">
        <v>10</v>
      </c>
      <c r="J185" s="164">
        <v>12</v>
      </c>
      <c r="K185" s="164">
        <v>14</v>
      </c>
      <c r="L185" s="164">
        <v>16</v>
      </c>
      <c r="M185" s="164">
        <v>18</v>
      </c>
      <c r="N185" s="164">
        <v>20</v>
      </c>
      <c r="O185" s="164">
        <v>22</v>
      </c>
      <c r="P185" s="164">
        <v>25</v>
      </c>
      <c r="Q185" s="165">
        <v>32</v>
      </c>
      <c r="R185" s="154"/>
    </row>
    <row r="186" spans="1:18" s="145" customFormat="1" ht="12.75" x14ac:dyDescent="0.25">
      <c r="A186" s="528"/>
      <c r="B186" s="529"/>
      <c r="C186" s="529"/>
      <c r="D186" s="533"/>
      <c r="E186" s="534"/>
      <c r="F186" s="535"/>
      <c r="G186" s="537"/>
      <c r="H186" s="164">
        <v>0.39500000000000002</v>
      </c>
      <c r="I186" s="164">
        <v>0.61699999999999999</v>
      </c>
      <c r="J186" s="164">
        <v>0.88800000000000001</v>
      </c>
      <c r="K186" s="164">
        <v>1.208</v>
      </c>
      <c r="L186" s="164">
        <v>1.5780000000000001</v>
      </c>
      <c r="M186" s="164">
        <v>1.998</v>
      </c>
      <c r="N186" s="164">
        <v>2.4660000000000002</v>
      </c>
      <c r="O186" s="164">
        <v>2.984</v>
      </c>
      <c r="P186" s="164">
        <v>3.68</v>
      </c>
      <c r="Q186" s="165">
        <v>6.3179999999999996</v>
      </c>
      <c r="R186" s="154"/>
    </row>
    <row r="187" spans="1:18" s="145" customFormat="1" ht="12.75" x14ac:dyDescent="0.25">
      <c r="A187" s="166" t="s">
        <v>437</v>
      </c>
      <c r="B187" s="167" t="s">
        <v>396</v>
      </c>
      <c r="C187" s="164">
        <v>12</v>
      </c>
      <c r="D187" s="168">
        <v>1</v>
      </c>
      <c r="E187" s="169">
        <v>1</v>
      </c>
      <c r="F187" s="168">
        <v>4</v>
      </c>
      <c r="G187" s="170">
        <v>3.1</v>
      </c>
      <c r="H187" s="171" t="str">
        <f t="shared" ref="H187:H218" si="52">IF(C187=8,D187*F187*G187," ")</f>
        <v xml:space="preserve"> </v>
      </c>
      <c r="I187" s="171" t="str">
        <f t="shared" ref="I187:I218" si="53">IF(C187=10,D187*F187*G187," ")</f>
        <v xml:space="preserve"> </v>
      </c>
      <c r="J187" s="171">
        <f t="shared" ref="J187:J218" si="54">IF(C187=12,D187*F187*G187," ")</f>
        <v>12.4</v>
      </c>
      <c r="K187" s="171" t="str">
        <f t="shared" ref="K187:K218" si="55">IF(C187=14,D187*F187*G187," ")</f>
        <v xml:space="preserve"> </v>
      </c>
      <c r="L187" s="171" t="str">
        <f t="shared" ref="L187:L218" si="56">IF(C187=16,D187*F187*G187," ")</f>
        <v xml:space="preserve"> </v>
      </c>
      <c r="M187" s="171" t="str">
        <f t="shared" ref="M187:M218" si="57">IF(C187=18,D187*F187*G187," ")</f>
        <v xml:space="preserve"> </v>
      </c>
      <c r="N187" s="171" t="str">
        <f t="shared" ref="N187:N218" si="58">IF(C187=20,D187*F187*G187," ")</f>
        <v xml:space="preserve"> </v>
      </c>
      <c r="O187" s="171" t="str">
        <f t="shared" ref="O187:O218" si="59">IF(C187=22,D187*F187*G187," ")</f>
        <v xml:space="preserve"> </v>
      </c>
      <c r="P187" s="171" t="str">
        <f t="shared" ref="P187:P218" si="60">IF(C187=25,D187*F187*G187," ")</f>
        <v xml:space="preserve"> </v>
      </c>
      <c r="Q187" s="172" t="str">
        <f t="shared" ref="Q187:Q218" si="61">IF(C187=32,D187*F187*G187," ")</f>
        <v xml:space="preserve"> </v>
      </c>
      <c r="R187" s="173"/>
    </row>
    <row r="188" spans="1:18" s="145" customFormat="1" ht="12.75" x14ac:dyDescent="0.25">
      <c r="A188" s="166" t="s">
        <v>438</v>
      </c>
      <c r="B188" s="167"/>
      <c r="C188" s="164">
        <v>16</v>
      </c>
      <c r="D188" s="168">
        <v>1</v>
      </c>
      <c r="E188" s="169">
        <v>1</v>
      </c>
      <c r="F188" s="168">
        <v>2</v>
      </c>
      <c r="G188" s="170">
        <v>3.1</v>
      </c>
      <c r="H188" s="171" t="str">
        <f t="shared" si="52"/>
        <v xml:space="preserve"> </v>
      </c>
      <c r="I188" s="171" t="str">
        <f t="shared" si="53"/>
        <v xml:space="preserve"> </v>
      </c>
      <c r="J188" s="171" t="str">
        <f t="shared" si="54"/>
        <v xml:space="preserve"> </v>
      </c>
      <c r="K188" s="171" t="str">
        <f t="shared" si="55"/>
        <v xml:space="preserve"> </v>
      </c>
      <c r="L188" s="171">
        <f t="shared" si="56"/>
        <v>6.2</v>
      </c>
      <c r="M188" s="171" t="str">
        <f t="shared" si="57"/>
        <v xml:space="preserve"> </v>
      </c>
      <c r="N188" s="171" t="str">
        <f t="shared" si="58"/>
        <v xml:space="preserve"> </v>
      </c>
      <c r="O188" s="171" t="str">
        <f t="shared" si="59"/>
        <v xml:space="preserve"> </v>
      </c>
      <c r="P188" s="171" t="str">
        <f t="shared" si="60"/>
        <v xml:space="preserve"> </v>
      </c>
      <c r="Q188" s="172" t="str">
        <f t="shared" si="61"/>
        <v xml:space="preserve"> </v>
      </c>
      <c r="R188" s="173"/>
    </row>
    <row r="189" spans="1:18" s="145" customFormat="1" ht="12.75" x14ac:dyDescent="0.25">
      <c r="A189" s="166" t="s">
        <v>439</v>
      </c>
      <c r="B189" s="151"/>
      <c r="C189" s="164">
        <v>14</v>
      </c>
      <c r="D189" s="168">
        <v>1</v>
      </c>
      <c r="E189" s="169">
        <v>1</v>
      </c>
      <c r="F189" s="168">
        <v>2</v>
      </c>
      <c r="G189" s="170">
        <v>3.1</v>
      </c>
      <c r="H189" s="171" t="str">
        <f t="shared" si="52"/>
        <v xml:space="preserve"> </v>
      </c>
      <c r="I189" s="171" t="str">
        <f t="shared" si="53"/>
        <v xml:space="preserve"> </v>
      </c>
      <c r="J189" s="171" t="str">
        <f t="shared" si="54"/>
        <v xml:space="preserve"> </v>
      </c>
      <c r="K189" s="171">
        <f t="shared" si="55"/>
        <v>6.2</v>
      </c>
      <c r="L189" s="171" t="str">
        <f t="shared" si="56"/>
        <v xml:space="preserve"> </v>
      </c>
      <c r="M189" s="171" t="str">
        <f t="shared" si="57"/>
        <v xml:space="preserve"> </v>
      </c>
      <c r="N189" s="171" t="str">
        <f t="shared" si="58"/>
        <v xml:space="preserve"> </v>
      </c>
      <c r="O189" s="171" t="str">
        <f t="shared" si="59"/>
        <v xml:space="preserve"> </v>
      </c>
      <c r="P189" s="171" t="str">
        <f t="shared" si="60"/>
        <v xml:space="preserve"> </v>
      </c>
      <c r="Q189" s="172" t="str">
        <f t="shared" si="61"/>
        <v xml:space="preserve"> </v>
      </c>
      <c r="R189" s="173"/>
    </row>
    <row r="190" spans="1:18" s="145" customFormat="1" ht="12.75" x14ac:dyDescent="0.25">
      <c r="A190" s="166" t="s">
        <v>440</v>
      </c>
      <c r="B190" s="151" t="s">
        <v>265</v>
      </c>
      <c r="C190" s="164">
        <v>8</v>
      </c>
      <c r="D190" s="168">
        <v>1</v>
      </c>
      <c r="E190" s="169">
        <v>1</v>
      </c>
      <c r="F190" s="168">
        <v>23</v>
      </c>
      <c r="G190" s="170">
        <v>1.78</v>
      </c>
      <c r="H190" s="171">
        <f t="shared" si="52"/>
        <v>40.94</v>
      </c>
      <c r="I190" s="171" t="str">
        <f t="shared" si="53"/>
        <v xml:space="preserve"> </v>
      </c>
      <c r="J190" s="171" t="str">
        <f t="shared" si="54"/>
        <v xml:space="preserve"> </v>
      </c>
      <c r="K190" s="171" t="str">
        <f t="shared" si="55"/>
        <v xml:space="preserve"> </v>
      </c>
      <c r="L190" s="171" t="str">
        <f t="shared" si="56"/>
        <v xml:space="preserve"> </v>
      </c>
      <c r="M190" s="171" t="str">
        <f t="shared" si="57"/>
        <v xml:space="preserve"> </v>
      </c>
      <c r="N190" s="171" t="str">
        <f t="shared" si="58"/>
        <v xml:space="preserve"> </v>
      </c>
      <c r="O190" s="171" t="str">
        <f t="shared" si="59"/>
        <v xml:space="preserve"> </v>
      </c>
      <c r="P190" s="171" t="str">
        <f t="shared" si="60"/>
        <v xml:space="preserve"> </v>
      </c>
      <c r="Q190" s="172" t="str">
        <f t="shared" si="61"/>
        <v xml:space="preserve"> </v>
      </c>
      <c r="R190" s="173"/>
    </row>
    <row r="191" spans="1:18" s="145" customFormat="1" ht="12.75" x14ac:dyDescent="0.25">
      <c r="A191" s="166" t="s">
        <v>441</v>
      </c>
      <c r="B191" s="151" t="s">
        <v>397</v>
      </c>
      <c r="C191" s="164">
        <v>12</v>
      </c>
      <c r="D191" s="168">
        <v>1</v>
      </c>
      <c r="E191" s="169">
        <v>1</v>
      </c>
      <c r="F191" s="168">
        <v>5</v>
      </c>
      <c r="G191" s="170">
        <v>3</v>
      </c>
      <c r="H191" s="171" t="str">
        <f t="shared" si="52"/>
        <v xml:space="preserve"> </v>
      </c>
      <c r="I191" s="171" t="str">
        <f t="shared" si="53"/>
        <v xml:space="preserve"> </v>
      </c>
      <c r="J191" s="171">
        <f t="shared" si="54"/>
        <v>15</v>
      </c>
      <c r="K191" s="171" t="str">
        <f t="shared" si="55"/>
        <v xml:space="preserve"> </v>
      </c>
      <c r="L191" s="171" t="str">
        <f t="shared" si="56"/>
        <v xml:space="preserve"> </v>
      </c>
      <c r="M191" s="171" t="str">
        <f t="shared" si="57"/>
        <v xml:space="preserve"> </v>
      </c>
      <c r="N191" s="171" t="str">
        <f t="shared" si="58"/>
        <v xml:space="preserve"> </v>
      </c>
      <c r="O191" s="171" t="str">
        <f t="shared" si="59"/>
        <v xml:space="preserve"> </v>
      </c>
      <c r="P191" s="171" t="str">
        <f t="shared" si="60"/>
        <v xml:space="preserve"> </v>
      </c>
      <c r="Q191" s="172" t="str">
        <f t="shared" si="61"/>
        <v xml:space="preserve"> </v>
      </c>
      <c r="R191" s="173"/>
    </row>
    <row r="192" spans="1:18" s="145" customFormat="1" ht="12.75" x14ac:dyDescent="0.25">
      <c r="A192" s="166" t="s">
        <v>442</v>
      </c>
      <c r="B192" s="151"/>
      <c r="C192" s="164">
        <v>16</v>
      </c>
      <c r="D192" s="168">
        <v>1</v>
      </c>
      <c r="E192" s="169">
        <v>1</v>
      </c>
      <c r="F192" s="168">
        <v>1</v>
      </c>
      <c r="G192" s="170">
        <v>3</v>
      </c>
      <c r="H192" s="171" t="str">
        <f t="shared" si="52"/>
        <v xml:space="preserve"> </v>
      </c>
      <c r="I192" s="171" t="str">
        <f t="shared" si="53"/>
        <v xml:space="preserve"> </v>
      </c>
      <c r="J192" s="171" t="str">
        <f t="shared" si="54"/>
        <v xml:space="preserve"> </v>
      </c>
      <c r="K192" s="171" t="str">
        <f t="shared" si="55"/>
        <v xml:space="preserve"> </v>
      </c>
      <c r="L192" s="171">
        <f t="shared" si="56"/>
        <v>3</v>
      </c>
      <c r="M192" s="171" t="str">
        <f t="shared" si="57"/>
        <v xml:space="preserve"> </v>
      </c>
      <c r="N192" s="171" t="str">
        <f t="shared" si="58"/>
        <v xml:space="preserve"> </v>
      </c>
      <c r="O192" s="171" t="str">
        <f t="shared" si="59"/>
        <v xml:space="preserve"> </v>
      </c>
      <c r="P192" s="171" t="str">
        <f t="shared" si="60"/>
        <v xml:space="preserve"> </v>
      </c>
      <c r="Q192" s="172" t="str">
        <f t="shared" si="61"/>
        <v xml:space="preserve"> </v>
      </c>
      <c r="R192" s="173"/>
    </row>
    <row r="193" spans="1:18" s="145" customFormat="1" ht="12.75" x14ac:dyDescent="0.25">
      <c r="A193" s="166" t="s">
        <v>443</v>
      </c>
      <c r="B193" s="151" t="s">
        <v>265</v>
      </c>
      <c r="C193" s="164">
        <v>8</v>
      </c>
      <c r="D193" s="168">
        <v>1</v>
      </c>
      <c r="E193" s="169">
        <v>1</v>
      </c>
      <c r="F193" s="168">
        <v>1</v>
      </c>
      <c r="G193" s="170">
        <v>1.58</v>
      </c>
      <c r="H193" s="171">
        <f t="shared" si="52"/>
        <v>1.58</v>
      </c>
      <c r="I193" s="171" t="str">
        <f t="shared" si="53"/>
        <v xml:space="preserve"> </v>
      </c>
      <c r="J193" s="171" t="str">
        <f t="shared" si="54"/>
        <v xml:space="preserve"> </v>
      </c>
      <c r="K193" s="171" t="str">
        <f t="shared" si="55"/>
        <v xml:space="preserve"> </v>
      </c>
      <c r="L193" s="171" t="str">
        <f t="shared" si="56"/>
        <v xml:space="preserve"> </v>
      </c>
      <c r="M193" s="171" t="str">
        <f t="shared" si="57"/>
        <v xml:space="preserve"> </v>
      </c>
      <c r="N193" s="171" t="str">
        <f t="shared" si="58"/>
        <v xml:space="preserve"> </v>
      </c>
      <c r="O193" s="171" t="str">
        <f t="shared" si="59"/>
        <v xml:space="preserve"> </v>
      </c>
      <c r="P193" s="171" t="str">
        <f t="shared" si="60"/>
        <v xml:space="preserve"> </v>
      </c>
      <c r="Q193" s="172" t="str">
        <f t="shared" si="61"/>
        <v xml:space="preserve"> </v>
      </c>
      <c r="R193" s="173"/>
    </row>
    <row r="194" spans="1:18" s="145" customFormat="1" ht="12.75" x14ac:dyDescent="0.25">
      <c r="A194" s="166" t="s">
        <v>444</v>
      </c>
      <c r="B194" s="151" t="s">
        <v>398</v>
      </c>
      <c r="C194" s="164">
        <v>14</v>
      </c>
      <c r="D194" s="168">
        <v>1</v>
      </c>
      <c r="E194" s="169">
        <v>1</v>
      </c>
      <c r="F194" s="168">
        <v>3</v>
      </c>
      <c r="G194" s="170">
        <v>3.25</v>
      </c>
      <c r="H194" s="171" t="str">
        <f t="shared" si="52"/>
        <v xml:space="preserve"> </v>
      </c>
      <c r="I194" s="171" t="str">
        <f t="shared" si="53"/>
        <v xml:space="preserve"> </v>
      </c>
      <c r="J194" s="171" t="str">
        <f t="shared" si="54"/>
        <v xml:space="preserve"> </v>
      </c>
      <c r="K194" s="171">
        <f t="shared" si="55"/>
        <v>9.75</v>
      </c>
      <c r="L194" s="171" t="str">
        <f t="shared" si="56"/>
        <v xml:space="preserve"> </v>
      </c>
      <c r="M194" s="171" t="str">
        <f t="shared" si="57"/>
        <v xml:space="preserve"> </v>
      </c>
      <c r="N194" s="171" t="str">
        <f t="shared" si="58"/>
        <v xml:space="preserve"> </v>
      </c>
      <c r="O194" s="171" t="str">
        <f t="shared" si="59"/>
        <v xml:space="preserve"> </v>
      </c>
      <c r="P194" s="171" t="str">
        <f t="shared" si="60"/>
        <v xml:space="preserve"> </v>
      </c>
      <c r="Q194" s="172" t="str">
        <f t="shared" si="61"/>
        <v xml:space="preserve"> </v>
      </c>
      <c r="R194" s="173"/>
    </row>
    <row r="195" spans="1:18" s="145" customFormat="1" ht="12.75" x14ac:dyDescent="0.25">
      <c r="A195" s="166" t="s">
        <v>445</v>
      </c>
      <c r="B195" s="151"/>
      <c r="C195" s="164">
        <v>12</v>
      </c>
      <c r="D195" s="168">
        <v>1</v>
      </c>
      <c r="E195" s="169">
        <v>1</v>
      </c>
      <c r="F195" s="168">
        <v>2</v>
      </c>
      <c r="G195" s="170">
        <v>2.15</v>
      </c>
      <c r="H195" s="171" t="str">
        <f t="shared" si="52"/>
        <v xml:space="preserve"> </v>
      </c>
      <c r="I195" s="171" t="str">
        <f t="shared" si="53"/>
        <v xml:space="preserve"> </v>
      </c>
      <c r="J195" s="171">
        <f t="shared" si="54"/>
        <v>4.3</v>
      </c>
      <c r="K195" s="171" t="str">
        <f t="shared" si="55"/>
        <v xml:space="preserve"> </v>
      </c>
      <c r="L195" s="171" t="str">
        <f t="shared" si="56"/>
        <v xml:space="preserve"> </v>
      </c>
      <c r="M195" s="171" t="str">
        <f t="shared" si="57"/>
        <v xml:space="preserve"> </v>
      </c>
      <c r="N195" s="171" t="str">
        <f t="shared" si="58"/>
        <v xml:space="preserve"> </v>
      </c>
      <c r="O195" s="171" t="str">
        <f t="shared" si="59"/>
        <v xml:space="preserve"> </v>
      </c>
      <c r="P195" s="171" t="str">
        <f t="shared" si="60"/>
        <v xml:space="preserve"> </v>
      </c>
      <c r="Q195" s="172" t="str">
        <f t="shared" si="61"/>
        <v xml:space="preserve"> </v>
      </c>
      <c r="R195" s="173"/>
    </row>
    <row r="196" spans="1:18" s="145" customFormat="1" ht="12.75" x14ac:dyDescent="0.25">
      <c r="A196" s="166" t="s">
        <v>446</v>
      </c>
      <c r="B196" s="151"/>
      <c r="C196" s="164">
        <v>16</v>
      </c>
      <c r="D196" s="168">
        <v>1</v>
      </c>
      <c r="E196" s="169">
        <v>1</v>
      </c>
      <c r="F196" s="168">
        <v>2</v>
      </c>
      <c r="G196" s="170">
        <v>3.25</v>
      </c>
      <c r="H196" s="171" t="str">
        <f t="shared" si="52"/>
        <v xml:space="preserve"> </v>
      </c>
      <c r="I196" s="171" t="str">
        <f t="shared" si="53"/>
        <v xml:space="preserve"> </v>
      </c>
      <c r="J196" s="171" t="str">
        <f t="shared" si="54"/>
        <v xml:space="preserve"> </v>
      </c>
      <c r="K196" s="171" t="str">
        <f t="shared" si="55"/>
        <v xml:space="preserve"> </v>
      </c>
      <c r="L196" s="171">
        <f t="shared" si="56"/>
        <v>6.5</v>
      </c>
      <c r="M196" s="171" t="str">
        <f t="shared" si="57"/>
        <v xml:space="preserve"> </v>
      </c>
      <c r="N196" s="171" t="str">
        <f t="shared" si="58"/>
        <v xml:space="preserve"> </v>
      </c>
      <c r="O196" s="171" t="str">
        <f t="shared" si="59"/>
        <v xml:space="preserve"> </v>
      </c>
      <c r="P196" s="171" t="str">
        <f t="shared" si="60"/>
        <v xml:space="preserve"> </v>
      </c>
      <c r="Q196" s="172" t="str">
        <f t="shared" si="61"/>
        <v xml:space="preserve"> </v>
      </c>
      <c r="R196" s="173"/>
    </row>
    <row r="197" spans="1:18" s="145" customFormat="1" ht="12.75" x14ac:dyDescent="0.25">
      <c r="A197" s="166" t="s">
        <v>447</v>
      </c>
      <c r="B197" s="151" t="s">
        <v>265</v>
      </c>
      <c r="C197" s="164">
        <v>8</v>
      </c>
      <c r="D197" s="168">
        <v>1</v>
      </c>
      <c r="E197" s="169">
        <v>1</v>
      </c>
      <c r="F197" s="168">
        <v>16</v>
      </c>
      <c r="G197" s="170">
        <v>1.74</v>
      </c>
      <c r="H197" s="171">
        <f t="shared" si="52"/>
        <v>27.84</v>
      </c>
      <c r="I197" s="171" t="str">
        <f t="shared" si="53"/>
        <v xml:space="preserve"> </v>
      </c>
      <c r="J197" s="171" t="str">
        <f t="shared" si="54"/>
        <v xml:space="preserve"> </v>
      </c>
      <c r="K197" s="171" t="str">
        <f t="shared" si="55"/>
        <v xml:space="preserve"> </v>
      </c>
      <c r="L197" s="171" t="str">
        <f t="shared" si="56"/>
        <v xml:space="preserve"> </v>
      </c>
      <c r="M197" s="171" t="str">
        <f t="shared" si="57"/>
        <v xml:space="preserve"> </v>
      </c>
      <c r="N197" s="171" t="str">
        <f t="shared" si="58"/>
        <v xml:space="preserve"> </v>
      </c>
      <c r="O197" s="171" t="str">
        <f t="shared" si="59"/>
        <v xml:space="preserve"> </v>
      </c>
      <c r="P197" s="171" t="str">
        <f t="shared" si="60"/>
        <v xml:space="preserve"> </v>
      </c>
      <c r="Q197" s="172" t="str">
        <f t="shared" si="61"/>
        <v xml:space="preserve"> </v>
      </c>
      <c r="R197" s="173"/>
    </row>
    <row r="198" spans="1:18" s="145" customFormat="1" ht="12.75" x14ac:dyDescent="0.25">
      <c r="A198" s="166" t="s">
        <v>448</v>
      </c>
      <c r="B198" s="151" t="s">
        <v>399</v>
      </c>
      <c r="C198" s="164">
        <v>12</v>
      </c>
      <c r="D198" s="168">
        <v>2</v>
      </c>
      <c r="E198" s="169">
        <v>1</v>
      </c>
      <c r="F198" s="168">
        <v>306</v>
      </c>
      <c r="G198" s="170">
        <v>3.25</v>
      </c>
      <c r="H198" s="171" t="str">
        <f t="shared" si="52"/>
        <v xml:space="preserve"> </v>
      </c>
      <c r="I198" s="171" t="str">
        <f t="shared" si="53"/>
        <v xml:space="preserve"> </v>
      </c>
      <c r="J198" s="171">
        <f t="shared" si="54"/>
        <v>1989</v>
      </c>
      <c r="K198" s="171" t="str">
        <f t="shared" si="55"/>
        <v xml:space="preserve"> </v>
      </c>
      <c r="L198" s="171" t="str">
        <f t="shared" si="56"/>
        <v xml:space="preserve"> </v>
      </c>
      <c r="M198" s="171" t="str">
        <f t="shared" si="57"/>
        <v xml:space="preserve"> </v>
      </c>
      <c r="N198" s="171" t="str">
        <f t="shared" si="58"/>
        <v xml:space="preserve"> </v>
      </c>
      <c r="O198" s="171" t="str">
        <f t="shared" si="59"/>
        <v xml:space="preserve"> </v>
      </c>
      <c r="P198" s="171" t="str">
        <f t="shared" si="60"/>
        <v xml:space="preserve"> </v>
      </c>
      <c r="Q198" s="172" t="str">
        <f t="shared" si="61"/>
        <v xml:space="preserve"> </v>
      </c>
      <c r="R198" s="173"/>
    </row>
    <row r="199" spans="1:18" s="145" customFormat="1" ht="12.75" x14ac:dyDescent="0.25">
      <c r="A199" s="166" t="s">
        <v>449</v>
      </c>
      <c r="B199" s="167"/>
      <c r="C199" s="164">
        <v>12</v>
      </c>
      <c r="D199" s="168">
        <v>2</v>
      </c>
      <c r="E199" s="169">
        <v>1</v>
      </c>
      <c r="F199" s="168">
        <v>16</v>
      </c>
      <c r="G199" s="170">
        <v>64</v>
      </c>
      <c r="H199" s="171" t="str">
        <f t="shared" si="52"/>
        <v xml:space="preserve"> </v>
      </c>
      <c r="I199" s="171" t="str">
        <f t="shared" si="53"/>
        <v xml:space="preserve"> </v>
      </c>
      <c r="J199" s="171">
        <f t="shared" si="54"/>
        <v>2048</v>
      </c>
      <c r="K199" s="171" t="str">
        <f t="shared" si="55"/>
        <v xml:space="preserve"> </v>
      </c>
      <c r="L199" s="171" t="str">
        <f t="shared" si="56"/>
        <v xml:space="preserve"> </v>
      </c>
      <c r="M199" s="171" t="str">
        <f t="shared" si="57"/>
        <v xml:space="preserve"> </v>
      </c>
      <c r="N199" s="171" t="str">
        <f t="shared" si="58"/>
        <v xml:space="preserve"> </v>
      </c>
      <c r="O199" s="171" t="str">
        <f t="shared" si="59"/>
        <v xml:space="preserve"> </v>
      </c>
      <c r="P199" s="171" t="str">
        <f t="shared" si="60"/>
        <v xml:space="preserve"> </v>
      </c>
      <c r="Q199" s="172" t="str">
        <f t="shared" si="61"/>
        <v xml:space="preserve"> </v>
      </c>
      <c r="R199" s="173"/>
    </row>
    <row r="200" spans="1:18" s="145" customFormat="1" ht="12.75" x14ac:dyDescent="0.25">
      <c r="A200" s="166" t="s">
        <v>450</v>
      </c>
      <c r="B200" s="167" t="s">
        <v>400</v>
      </c>
      <c r="C200" s="164">
        <v>10</v>
      </c>
      <c r="D200" s="168">
        <v>1</v>
      </c>
      <c r="E200" s="169">
        <v>1</v>
      </c>
      <c r="F200" s="168">
        <v>783</v>
      </c>
      <c r="G200" s="170">
        <v>0.45</v>
      </c>
      <c r="H200" s="171" t="str">
        <f t="shared" si="52"/>
        <v xml:space="preserve"> </v>
      </c>
      <c r="I200" s="171">
        <f t="shared" si="53"/>
        <v>352.35</v>
      </c>
      <c r="J200" s="171" t="str">
        <f t="shared" si="54"/>
        <v xml:space="preserve"> </v>
      </c>
      <c r="K200" s="171" t="str">
        <f t="shared" si="55"/>
        <v xml:space="preserve"> </v>
      </c>
      <c r="L200" s="171" t="str">
        <f t="shared" si="56"/>
        <v xml:space="preserve"> </v>
      </c>
      <c r="M200" s="171" t="str">
        <f t="shared" si="57"/>
        <v xml:space="preserve"> </v>
      </c>
      <c r="N200" s="171" t="str">
        <f t="shared" si="58"/>
        <v xml:space="preserve"> </v>
      </c>
      <c r="O200" s="171" t="str">
        <f t="shared" si="59"/>
        <v xml:space="preserve"> </v>
      </c>
      <c r="P200" s="171" t="str">
        <f t="shared" si="60"/>
        <v xml:space="preserve"> </v>
      </c>
      <c r="Q200" s="172" t="str">
        <f t="shared" si="61"/>
        <v xml:space="preserve"> </v>
      </c>
      <c r="R200" s="173"/>
    </row>
    <row r="201" spans="1:18" s="145" customFormat="1" ht="12.75" x14ac:dyDescent="0.25">
      <c r="A201" s="166" t="s">
        <v>451</v>
      </c>
      <c r="B201" s="151" t="s">
        <v>249</v>
      </c>
      <c r="C201" s="164">
        <v>16</v>
      </c>
      <c r="D201" s="168">
        <v>1</v>
      </c>
      <c r="E201" s="169">
        <v>1</v>
      </c>
      <c r="F201" s="168">
        <v>13</v>
      </c>
      <c r="G201" s="170">
        <v>4.4000000000000004</v>
      </c>
      <c r="H201" s="171" t="str">
        <f t="shared" si="52"/>
        <v xml:space="preserve"> </v>
      </c>
      <c r="I201" s="171" t="str">
        <f t="shared" si="53"/>
        <v xml:space="preserve"> </v>
      </c>
      <c r="J201" s="171" t="str">
        <f t="shared" si="54"/>
        <v xml:space="preserve"> </v>
      </c>
      <c r="K201" s="171" t="str">
        <f t="shared" si="55"/>
        <v xml:space="preserve"> </v>
      </c>
      <c r="L201" s="171">
        <f t="shared" si="56"/>
        <v>57.2</v>
      </c>
      <c r="M201" s="171" t="str">
        <f t="shared" si="57"/>
        <v xml:space="preserve"> </v>
      </c>
      <c r="N201" s="171" t="str">
        <f t="shared" si="58"/>
        <v xml:space="preserve"> </v>
      </c>
      <c r="O201" s="171" t="str">
        <f t="shared" si="59"/>
        <v xml:space="preserve"> </v>
      </c>
      <c r="P201" s="171" t="str">
        <f t="shared" si="60"/>
        <v xml:space="preserve"> </v>
      </c>
      <c r="Q201" s="172" t="str">
        <f t="shared" si="61"/>
        <v xml:space="preserve"> </v>
      </c>
      <c r="R201" s="173"/>
    </row>
    <row r="202" spans="1:18" s="145" customFormat="1" ht="12.75" x14ac:dyDescent="0.25">
      <c r="A202" s="166" t="s">
        <v>452</v>
      </c>
      <c r="B202" s="151"/>
      <c r="C202" s="164">
        <v>12</v>
      </c>
      <c r="D202" s="168">
        <v>1</v>
      </c>
      <c r="E202" s="169">
        <v>1</v>
      </c>
      <c r="F202" s="168">
        <v>10</v>
      </c>
      <c r="G202" s="170">
        <v>4.0999999999999996</v>
      </c>
      <c r="H202" s="171" t="str">
        <f t="shared" si="52"/>
        <v xml:space="preserve"> </v>
      </c>
      <c r="I202" s="171" t="str">
        <f t="shared" si="53"/>
        <v xml:space="preserve"> </v>
      </c>
      <c r="J202" s="171">
        <f t="shared" si="54"/>
        <v>41</v>
      </c>
      <c r="K202" s="171" t="str">
        <f t="shared" si="55"/>
        <v xml:space="preserve"> </v>
      </c>
      <c r="L202" s="171" t="str">
        <f t="shared" si="56"/>
        <v xml:space="preserve"> </v>
      </c>
      <c r="M202" s="171" t="str">
        <f t="shared" si="57"/>
        <v xml:space="preserve"> </v>
      </c>
      <c r="N202" s="171" t="str">
        <f t="shared" si="58"/>
        <v xml:space="preserve"> </v>
      </c>
      <c r="O202" s="171" t="str">
        <f t="shared" si="59"/>
        <v xml:space="preserve"> </v>
      </c>
      <c r="P202" s="171" t="str">
        <f t="shared" si="60"/>
        <v xml:space="preserve"> </v>
      </c>
      <c r="Q202" s="172" t="str">
        <f t="shared" si="61"/>
        <v xml:space="preserve"> </v>
      </c>
      <c r="R202" s="173"/>
    </row>
    <row r="203" spans="1:18" s="145" customFormat="1" ht="12.75" x14ac:dyDescent="0.25">
      <c r="A203" s="166" t="s">
        <v>453</v>
      </c>
      <c r="B203" s="151" t="s">
        <v>266</v>
      </c>
      <c r="C203" s="164">
        <v>16</v>
      </c>
      <c r="D203" s="168">
        <v>3</v>
      </c>
      <c r="E203" s="169">
        <v>1</v>
      </c>
      <c r="F203" s="168">
        <v>16</v>
      </c>
      <c r="G203" s="170">
        <v>4.4000000000000004</v>
      </c>
      <c r="H203" s="171" t="str">
        <f t="shared" si="52"/>
        <v xml:space="preserve"> </v>
      </c>
      <c r="I203" s="171" t="str">
        <f t="shared" si="53"/>
        <v xml:space="preserve"> </v>
      </c>
      <c r="J203" s="171" t="str">
        <f t="shared" si="54"/>
        <v xml:space="preserve"> </v>
      </c>
      <c r="K203" s="171" t="str">
        <f t="shared" si="55"/>
        <v xml:space="preserve"> </v>
      </c>
      <c r="L203" s="171">
        <f t="shared" si="56"/>
        <v>211.20000000000002</v>
      </c>
      <c r="M203" s="171" t="str">
        <f t="shared" si="57"/>
        <v xml:space="preserve"> </v>
      </c>
      <c r="N203" s="171" t="str">
        <f t="shared" si="58"/>
        <v xml:space="preserve"> </v>
      </c>
      <c r="O203" s="171" t="str">
        <f t="shared" si="59"/>
        <v xml:space="preserve"> </v>
      </c>
      <c r="P203" s="171" t="str">
        <f t="shared" si="60"/>
        <v xml:space="preserve"> </v>
      </c>
      <c r="Q203" s="172" t="str">
        <f t="shared" si="61"/>
        <v xml:space="preserve"> </v>
      </c>
      <c r="R203" s="173"/>
    </row>
    <row r="204" spans="1:18" s="145" customFormat="1" ht="12.75" x14ac:dyDescent="0.25">
      <c r="A204" s="166" t="s">
        <v>454</v>
      </c>
      <c r="B204" s="151" t="s">
        <v>264</v>
      </c>
      <c r="C204" s="164">
        <v>16</v>
      </c>
      <c r="D204" s="168">
        <v>1</v>
      </c>
      <c r="E204" s="169">
        <v>1</v>
      </c>
      <c r="F204" s="168">
        <v>8</v>
      </c>
      <c r="G204" s="170">
        <v>4.4000000000000004</v>
      </c>
      <c r="H204" s="171" t="str">
        <f t="shared" si="52"/>
        <v xml:space="preserve"> </v>
      </c>
      <c r="I204" s="171" t="str">
        <f t="shared" si="53"/>
        <v xml:space="preserve"> </v>
      </c>
      <c r="J204" s="171" t="str">
        <f t="shared" si="54"/>
        <v xml:space="preserve"> </v>
      </c>
      <c r="K204" s="171" t="str">
        <f t="shared" si="55"/>
        <v xml:space="preserve"> </v>
      </c>
      <c r="L204" s="171">
        <f t="shared" si="56"/>
        <v>35.200000000000003</v>
      </c>
      <c r="M204" s="171" t="str">
        <f t="shared" si="57"/>
        <v xml:space="preserve"> </v>
      </c>
      <c r="N204" s="171" t="str">
        <f t="shared" si="58"/>
        <v xml:space="preserve"> </v>
      </c>
      <c r="O204" s="171" t="str">
        <f t="shared" si="59"/>
        <v xml:space="preserve"> </v>
      </c>
      <c r="P204" s="171" t="str">
        <f t="shared" si="60"/>
        <v xml:space="preserve"> </v>
      </c>
      <c r="Q204" s="172" t="str">
        <f t="shared" si="61"/>
        <v xml:space="preserve"> </v>
      </c>
      <c r="R204" s="173"/>
    </row>
    <row r="205" spans="1:18" s="145" customFormat="1" ht="12.75" x14ac:dyDescent="0.25">
      <c r="A205" s="166" t="s">
        <v>455</v>
      </c>
      <c r="B205" s="151"/>
      <c r="C205" s="164">
        <v>14</v>
      </c>
      <c r="D205" s="168">
        <v>1</v>
      </c>
      <c r="E205" s="169">
        <v>1</v>
      </c>
      <c r="F205" s="168">
        <v>12</v>
      </c>
      <c r="G205" s="170">
        <v>4.25</v>
      </c>
      <c r="H205" s="171" t="str">
        <f t="shared" si="52"/>
        <v xml:space="preserve"> </v>
      </c>
      <c r="I205" s="171" t="str">
        <f t="shared" si="53"/>
        <v xml:space="preserve"> </v>
      </c>
      <c r="J205" s="171" t="str">
        <f t="shared" si="54"/>
        <v xml:space="preserve"> </v>
      </c>
      <c r="K205" s="171">
        <f t="shared" si="55"/>
        <v>51</v>
      </c>
      <c r="L205" s="171" t="str">
        <f t="shared" si="56"/>
        <v xml:space="preserve"> </v>
      </c>
      <c r="M205" s="171" t="str">
        <f t="shared" si="57"/>
        <v xml:space="preserve"> </v>
      </c>
      <c r="N205" s="171" t="str">
        <f t="shared" si="58"/>
        <v xml:space="preserve"> </v>
      </c>
      <c r="O205" s="171" t="str">
        <f t="shared" si="59"/>
        <v xml:space="preserve"> </v>
      </c>
      <c r="P205" s="171" t="str">
        <f t="shared" si="60"/>
        <v xml:space="preserve"> </v>
      </c>
      <c r="Q205" s="172" t="str">
        <f t="shared" si="61"/>
        <v xml:space="preserve"> </v>
      </c>
      <c r="R205" s="173"/>
    </row>
    <row r="206" spans="1:18" s="145" customFormat="1" ht="12.75" x14ac:dyDescent="0.25">
      <c r="A206" s="166" t="s">
        <v>456</v>
      </c>
      <c r="B206" s="151"/>
      <c r="C206" s="164">
        <v>12</v>
      </c>
      <c r="D206" s="168">
        <v>1</v>
      </c>
      <c r="E206" s="169">
        <v>1</v>
      </c>
      <c r="F206" s="168">
        <v>38</v>
      </c>
      <c r="G206" s="170">
        <v>4.0999999999999996</v>
      </c>
      <c r="H206" s="171" t="str">
        <f t="shared" si="52"/>
        <v xml:space="preserve"> </v>
      </c>
      <c r="I206" s="171" t="str">
        <f t="shared" si="53"/>
        <v xml:space="preserve"> </v>
      </c>
      <c r="J206" s="171">
        <f t="shared" si="54"/>
        <v>155.79999999999998</v>
      </c>
      <c r="K206" s="171" t="str">
        <f t="shared" si="55"/>
        <v xml:space="preserve"> </v>
      </c>
      <c r="L206" s="171" t="str">
        <f t="shared" si="56"/>
        <v xml:space="preserve"> </v>
      </c>
      <c r="M206" s="171" t="str">
        <f t="shared" si="57"/>
        <v xml:space="preserve"> </v>
      </c>
      <c r="N206" s="171" t="str">
        <f t="shared" si="58"/>
        <v xml:space="preserve"> </v>
      </c>
      <c r="O206" s="171" t="str">
        <f t="shared" si="59"/>
        <v xml:space="preserve"> </v>
      </c>
      <c r="P206" s="171" t="str">
        <f t="shared" si="60"/>
        <v xml:space="preserve"> </v>
      </c>
      <c r="Q206" s="172" t="str">
        <f t="shared" si="61"/>
        <v xml:space="preserve"> </v>
      </c>
      <c r="R206" s="173"/>
    </row>
    <row r="207" spans="1:18" s="145" customFormat="1" ht="12.75" x14ac:dyDescent="0.25">
      <c r="A207" s="166" t="s">
        <v>457</v>
      </c>
      <c r="B207" s="151" t="s">
        <v>267</v>
      </c>
      <c r="C207" s="164">
        <v>16</v>
      </c>
      <c r="D207" s="168">
        <v>2</v>
      </c>
      <c r="E207" s="169">
        <v>1</v>
      </c>
      <c r="F207" s="168">
        <v>12</v>
      </c>
      <c r="G207" s="170">
        <v>4.4000000000000004</v>
      </c>
      <c r="H207" s="171" t="str">
        <f t="shared" si="52"/>
        <v xml:space="preserve"> </v>
      </c>
      <c r="I207" s="171" t="str">
        <f t="shared" si="53"/>
        <v xml:space="preserve"> </v>
      </c>
      <c r="J207" s="171" t="str">
        <f t="shared" si="54"/>
        <v xml:space="preserve"> </v>
      </c>
      <c r="K207" s="171" t="str">
        <f t="shared" si="55"/>
        <v xml:space="preserve"> </v>
      </c>
      <c r="L207" s="171">
        <f t="shared" si="56"/>
        <v>105.60000000000001</v>
      </c>
      <c r="M207" s="171" t="str">
        <f t="shared" si="57"/>
        <v xml:space="preserve"> </v>
      </c>
      <c r="N207" s="171" t="str">
        <f t="shared" si="58"/>
        <v xml:space="preserve"> </v>
      </c>
      <c r="O207" s="171" t="str">
        <f t="shared" si="59"/>
        <v xml:space="preserve"> </v>
      </c>
      <c r="P207" s="171" t="str">
        <f t="shared" si="60"/>
        <v xml:space="preserve"> </v>
      </c>
      <c r="Q207" s="172" t="str">
        <f t="shared" si="61"/>
        <v xml:space="preserve"> </v>
      </c>
      <c r="R207" s="173"/>
    </row>
    <row r="208" spans="1:18" s="145" customFormat="1" ht="12.75" x14ac:dyDescent="0.25">
      <c r="A208" s="166" t="s">
        <v>458</v>
      </c>
      <c r="B208" s="167" t="s">
        <v>268</v>
      </c>
      <c r="C208" s="164">
        <v>16</v>
      </c>
      <c r="D208" s="168">
        <v>1</v>
      </c>
      <c r="E208" s="169">
        <v>1</v>
      </c>
      <c r="F208" s="168">
        <v>22</v>
      </c>
      <c r="G208" s="170">
        <v>4.4000000000000004</v>
      </c>
      <c r="H208" s="171" t="str">
        <f t="shared" si="52"/>
        <v xml:space="preserve"> </v>
      </c>
      <c r="I208" s="171" t="str">
        <f t="shared" si="53"/>
        <v xml:space="preserve"> </v>
      </c>
      <c r="J208" s="171" t="str">
        <f t="shared" si="54"/>
        <v xml:space="preserve"> </v>
      </c>
      <c r="K208" s="171" t="str">
        <f t="shared" si="55"/>
        <v xml:space="preserve"> </v>
      </c>
      <c r="L208" s="171">
        <f t="shared" si="56"/>
        <v>96.800000000000011</v>
      </c>
      <c r="M208" s="171" t="str">
        <f t="shared" si="57"/>
        <v xml:space="preserve"> </v>
      </c>
      <c r="N208" s="171" t="str">
        <f t="shared" si="58"/>
        <v xml:space="preserve"> </v>
      </c>
      <c r="O208" s="171" t="str">
        <f t="shared" si="59"/>
        <v xml:space="preserve"> </v>
      </c>
      <c r="P208" s="171" t="str">
        <f t="shared" si="60"/>
        <v xml:space="preserve"> </v>
      </c>
      <c r="Q208" s="172" t="str">
        <f t="shared" si="61"/>
        <v xml:space="preserve"> </v>
      </c>
      <c r="R208" s="173"/>
    </row>
    <row r="209" spans="1:18" s="145" customFormat="1" ht="12.75" x14ac:dyDescent="0.25">
      <c r="A209" s="166" t="s">
        <v>459</v>
      </c>
      <c r="B209" s="167" t="s">
        <v>313</v>
      </c>
      <c r="C209" s="164">
        <v>16</v>
      </c>
      <c r="D209" s="168">
        <v>1</v>
      </c>
      <c r="E209" s="169">
        <v>1</v>
      </c>
      <c r="F209" s="168">
        <v>12</v>
      </c>
      <c r="G209" s="170">
        <v>4.4000000000000004</v>
      </c>
      <c r="H209" s="171" t="str">
        <f t="shared" si="52"/>
        <v xml:space="preserve"> </v>
      </c>
      <c r="I209" s="171" t="str">
        <f t="shared" si="53"/>
        <v xml:space="preserve"> </v>
      </c>
      <c r="J209" s="171" t="str">
        <f t="shared" si="54"/>
        <v xml:space="preserve"> </v>
      </c>
      <c r="K209" s="171" t="str">
        <f t="shared" si="55"/>
        <v xml:space="preserve"> </v>
      </c>
      <c r="L209" s="171">
        <f t="shared" si="56"/>
        <v>52.800000000000004</v>
      </c>
      <c r="M209" s="171" t="str">
        <f t="shared" si="57"/>
        <v xml:space="preserve"> </v>
      </c>
      <c r="N209" s="171" t="str">
        <f t="shared" si="58"/>
        <v xml:space="preserve"> </v>
      </c>
      <c r="O209" s="171" t="str">
        <f t="shared" si="59"/>
        <v xml:space="preserve"> </v>
      </c>
      <c r="P209" s="171" t="str">
        <f t="shared" si="60"/>
        <v xml:space="preserve"> </v>
      </c>
      <c r="Q209" s="172" t="str">
        <f t="shared" si="61"/>
        <v xml:space="preserve"> </v>
      </c>
      <c r="R209" s="173"/>
    </row>
    <row r="210" spans="1:18" s="145" customFormat="1" ht="12.75" x14ac:dyDescent="0.25">
      <c r="A210" s="166" t="s">
        <v>460</v>
      </c>
      <c r="B210" s="151"/>
      <c r="C210" s="164">
        <v>14</v>
      </c>
      <c r="D210" s="168">
        <v>1</v>
      </c>
      <c r="E210" s="169">
        <v>1</v>
      </c>
      <c r="F210" s="168">
        <v>8</v>
      </c>
      <c r="G210" s="170">
        <v>4.4000000000000004</v>
      </c>
      <c r="H210" s="171" t="str">
        <f t="shared" si="52"/>
        <v xml:space="preserve"> </v>
      </c>
      <c r="I210" s="171" t="str">
        <f t="shared" si="53"/>
        <v xml:space="preserve"> </v>
      </c>
      <c r="J210" s="171" t="str">
        <f t="shared" si="54"/>
        <v xml:space="preserve"> </v>
      </c>
      <c r="K210" s="171">
        <f t="shared" si="55"/>
        <v>35.200000000000003</v>
      </c>
      <c r="L210" s="171" t="str">
        <f t="shared" si="56"/>
        <v xml:space="preserve"> </v>
      </c>
      <c r="M210" s="171" t="str">
        <f t="shared" si="57"/>
        <v xml:space="preserve"> </v>
      </c>
      <c r="N210" s="171" t="str">
        <f t="shared" si="58"/>
        <v xml:space="preserve"> </v>
      </c>
      <c r="O210" s="171" t="str">
        <f t="shared" si="59"/>
        <v xml:space="preserve"> </v>
      </c>
      <c r="P210" s="171" t="str">
        <f t="shared" si="60"/>
        <v xml:space="preserve"> </v>
      </c>
      <c r="Q210" s="172" t="str">
        <f t="shared" si="61"/>
        <v xml:space="preserve"> </v>
      </c>
      <c r="R210" s="173"/>
    </row>
    <row r="211" spans="1:18" s="145" customFormat="1" ht="12.75" x14ac:dyDescent="0.25">
      <c r="A211" s="166" t="s">
        <v>461</v>
      </c>
      <c r="B211" s="151"/>
      <c r="C211" s="164">
        <v>12</v>
      </c>
      <c r="D211" s="168">
        <v>1</v>
      </c>
      <c r="E211" s="169">
        <v>1</v>
      </c>
      <c r="F211" s="168">
        <v>8</v>
      </c>
      <c r="G211" s="170">
        <v>4.0999999999999996</v>
      </c>
      <c r="H211" s="171" t="str">
        <f t="shared" si="52"/>
        <v xml:space="preserve"> </v>
      </c>
      <c r="I211" s="171" t="str">
        <f t="shared" si="53"/>
        <v xml:space="preserve"> </v>
      </c>
      <c r="J211" s="171">
        <f t="shared" si="54"/>
        <v>32.799999999999997</v>
      </c>
      <c r="K211" s="171" t="str">
        <f t="shared" si="55"/>
        <v xml:space="preserve"> </v>
      </c>
      <c r="L211" s="171" t="str">
        <f t="shared" si="56"/>
        <v xml:space="preserve"> </v>
      </c>
      <c r="M211" s="171" t="str">
        <f t="shared" si="57"/>
        <v xml:space="preserve"> </v>
      </c>
      <c r="N211" s="171" t="str">
        <f t="shared" si="58"/>
        <v xml:space="preserve"> </v>
      </c>
      <c r="O211" s="171" t="str">
        <f t="shared" si="59"/>
        <v xml:space="preserve"> </v>
      </c>
      <c r="P211" s="171" t="str">
        <f t="shared" si="60"/>
        <v xml:space="preserve"> </v>
      </c>
      <c r="Q211" s="172" t="str">
        <f t="shared" si="61"/>
        <v xml:space="preserve"> </v>
      </c>
      <c r="R211" s="173"/>
    </row>
    <row r="212" spans="1:18" s="145" customFormat="1" ht="12.75" x14ac:dyDescent="0.25">
      <c r="A212" s="166" t="s">
        <v>462</v>
      </c>
      <c r="B212" s="167" t="s">
        <v>401</v>
      </c>
      <c r="C212" s="164">
        <v>10</v>
      </c>
      <c r="D212" s="168">
        <v>1</v>
      </c>
      <c r="E212" s="169">
        <v>1</v>
      </c>
      <c r="F212" s="168">
        <v>366</v>
      </c>
      <c r="G212" s="170">
        <v>0.45</v>
      </c>
      <c r="H212" s="171" t="str">
        <f t="shared" si="52"/>
        <v xml:space="preserve"> </v>
      </c>
      <c r="I212" s="171">
        <f t="shared" si="53"/>
        <v>164.70000000000002</v>
      </c>
      <c r="J212" s="171" t="str">
        <f t="shared" si="54"/>
        <v xml:space="preserve"> </v>
      </c>
      <c r="K212" s="171" t="str">
        <f t="shared" si="55"/>
        <v xml:space="preserve"> </v>
      </c>
      <c r="L212" s="171" t="str">
        <f t="shared" si="56"/>
        <v xml:space="preserve"> </v>
      </c>
      <c r="M212" s="171" t="str">
        <f t="shared" si="57"/>
        <v xml:space="preserve"> </v>
      </c>
      <c r="N212" s="171" t="str">
        <f t="shared" si="58"/>
        <v xml:space="preserve"> </v>
      </c>
      <c r="O212" s="171" t="str">
        <f t="shared" si="59"/>
        <v xml:space="preserve"> </v>
      </c>
      <c r="P212" s="171" t="str">
        <f t="shared" si="60"/>
        <v xml:space="preserve"> </v>
      </c>
      <c r="Q212" s="172" t="str">
        <f t="shared" si="61"/>
        <v xml:space="preserve"> </v>
      </c>
      <c r="R212" s="173"/>
    </row>
    <row r="213" spans="1:18" s="145" customFormat="1" ht="12.75" x14ac:dyDescent="0.25">
      <c r="A213" s="166" t="s">
        <v>463</v>
      </c>
      <c r="B213" s="174"/>
      <c r="C213" s="164"/>
      <c r="D213" s="168"/>
      <c r="E213" s="169"/>
      <c r="F213" s="168"/>
      <c r="G213" s="170"/>
      <c r="H213" s="171" t="str">
        <f t="shared" si="52"/>
        <v xml:space="preserve"> </v>
      </c>
      <c r="I213" s="171" t="str">
        <f t="shared" si="53"/>
        <v xml:space="preserve"> </v>
      </c>
      <c r="J213" s="171" t="str">
        <f t="shared" si="54"/>
        <v xml:space="preserve"> </v>
      </c>
      <c r="K213" s="171" t="str">
        <f t="shared" si="55"/>
        <v xml:space="preserve"> </v>
      </c>
      <c r="L213" s="171" t="str">
        <f t="shared" si="56"/>
        <v xml:space="preserve"> </v>
      </c>
      <c r="M213" s="171" t="str">
        <f t="shared" si="57"/>
        <v xml:space="preserve"> </v>
      </c>
      <c r="N213" s="171" t="str">
        <f t="shared" si="58"/>
        <v xml:space="preserve"> </v>
      </c>
      <c r="O213" s="171" t="str">
        <f t="shared" si="59"/>
        <v xml:space="preserve"> </v>
      </c>
      <c r="P213" s="171" t="str">
        <f t="shared" si="60"/>
        <v xml:space="preserve"> </v>
      </c>
      <c r="Q213" s="172" t="str">
        <f t="shared" si="61"/>
        <v xml:space="preserve"> </v>
      </c>
      <c r="R213" s="173"/>
    </row>
    <row r="214" spans="1:18" s="145" customFormat="1" ht="12.75" x14ac:dyDescent="0.25">
      <c r="A214" s="166" t="s">
        <v>464</v>
      </c>
      <c r="B214" s="174"/>
      <c r="C214" s="164"/>
      <c r="D214" s="168"/>
      <c r="E214" s="169"/>
      <c r="F214" s="168"/>
      <c r="G214" s="170"/>
      <c r="H214" s="171" t="str">
        <f t="shared" si="52"/>
        <v xml:space="preserve"> </v>
      </c>
      <c r="I214" s="171" t="str">
        <f t="shared" si="53"/>
        <v xml:space="preserve"> </v>
      </c>
      <c r="J214" s="171" t="str">
        <f t="shared" si="54"/>
        <v xml:space="preserve"> </v>
      </c>
      <c r="K214" s="171" t="str">
        <f t="shared" si="55"/>
        <v xml:space="preserve"> </v>
      </c>
      <c r="L214" s="171" t="str">
        <f t="shared" si="56"/>
        <v xml:space="preserve"> </v>
      </c>
      <c r="M214" s="171" t="str">
        <f t="shared" si="57"/>
        <v xml:space="preserve"> </v>
      </c>
      <c r="N214" s="171" t="str">
        <f t="shared" si="58"/>
        <v xml:space="preserve"> </v>
      </c>
      <c r="O214" s="171" t="str">
        <f t="shared" si="59"/>
        <v xml:space="preserve"> </v>
      </c>
      <c r="P214" s="171" t="str">
        <f t="shared" si="60"/>
        <v xml:space="preserve"> </v>
      </c>
      <c r="Q214" s="172" t="str">
        <f t="shared" si="61"/>
        <v xml:space="preserve"> </v>
      </c>
      <c r="R214" s="173"/>
    </row>
    <row r="215" spans="1:18" s="145" customFormat="1" ht="12.75" x14ac:dyDescent="0.25">
      <c r="A215" s="166" t="s">
        <v>465</v>
      </c>
      <c r="B215" s="174"/>
      <c r="C215" s="164"/>
      <c r="D215" s="168"/>
      <c r="E215" s="169"/>
      <c r="F215" s="168"/>
      <c r="G215" s="170"/>
      <c r="H215" s="171" t="str">
        <f t="shared" si="52"/>
        <v xml:space="preserve"> </v>
      </c>
      <c r="I215" s="171" t="str">
        <f t="shared" si="53"/>
        <v xml:space="preserve"> </v>
      </c>
      <c r="J215" s="171" t="str">
        <f t="shared" si="54"/>
        <v xml:space="preserve"> </v>
      </c>
      <c r="K215" s="171" t="str">
        <f t="shared" si="55"/>
        <v xml:space="preserve"> </v>
      </c>
      <c r="L215" s="171" t="str">
        <f t="shared" si="56"/>
        <v xml:space="preserve"> </v>
      </c>
      <c r="M215" s="171" t="str">
        <f t="shared" si="57"/>
        <v xml:space="preserve"> </v>
      </c>
      <c r="N215" s="171" t="str">
        <f t="shared" si="58"/>
        <v xml:space="preserve"> </v>
      </c>
      <c r="O215" s="171" t="str">
        <f t="shared" si="59"/>
        <v xml:space="preserve"> </v>
      </c>
      <c r="P215" s="171" t="str">
        <f t="shared" si="60"/>
        <v xml:space="preserve"> </v>
      </c>
      <c r="Q215" s="172" t="str">
        <f t="shared" si="61"/>
        <v xml:space="preserve"> </v>
      </c>
      <c r="R215" s="173"/>
    </row>
    <row r="216" spans="1:18" s="145" customFormat="1" ht="12.75" x14ac:dyDescent="0.25">
      <c r="A216" s="166" t="s">
        <v>466</v>
      </c>
      <c r="B216" s="174"/>
      <c r="C216" s="164"/>
      <c r="D216" s="168"/>
      <c r="E216" s="169"/>
      <c r="F216" s="168"/>
      <c r="G216" s="170"/>
      <c r="H216" s="171" t="str">
        <f t="shared" si="52"/>
        <v xml:space="preserve"> </v>
      </c>
      <c r="I216" s="171" t="str">
        <f t="shared" si="53"/>
        <v xml:space="preserve"> </v>
      </c>
      <c r="J216" s="171" t="str">
        <f t="shared" si="54"/>
        <v xml:space="preserve"> </v>
      </c>
      <c r="K216" s="171" t="str">
        <f t="shared" si="55"/>
        <v xml:space="preserve"> </v>
      </c>
      <c r="L216" s="171" t="str">
        <f t="shared" si="56"/>
        <v xml:space="preserve"> </v>
      </c>
      <c r="M216" s="171" t="str">
        <f t="shared" si="57"/>
        <v xml:space="preserve"> </v>
      </c>
      <c r="N216" s="171" t="str">
        <f t="shared" si="58"/>
        <v xml:space="preserve"> </v>
      </c>
      <c r="O216" s="171" t="str">
        <f t="shared" si="59"/>
        <v xml:space="preserve"> </v>
      </c>
      <c r="P216" s="171" t="str">
        <f t="shared" si="60"/>
        <v xml:space="preserve"> </v>
      </c>
      <c r="Q216" s="172" t="str">
        <f t="shared" si="61"/>
        <v xml:space="preserve"> </v>
      </c>
      <c r="R216" s="173"/>
    </row>
    <row r="217" spans="1:18" s="145" customFormat="1" ht="12.75" x14ac:dyDescent="0.25">
      <c r="A217" s="166" t="s">
        <v>467</v>
      </c>
      <c r="B217" s="174"/>
      <c r="C217" s="164"/>
      <c r="D217" s="168"/>
      <c r="E217" s="169"/>
      <c r="F217" s="168"/>
      <c r="G217" s="170"/>
      <c r="H217" s="171" t="str">
        <f t="shared" si="52"/>
        <v xml:space="preserve"> </v>
      </c>
      <c r="I217" s="171" t="str">
        <f t="shared" si="53"/>
        <v xml:space="preserve"> </v>
      </c>
      <c r="J217" s="171" t="str">
        <f t="shared" si="54"/>
        <v xml:space="preserve"> </v>
      </c>
      <c r="K217" s="171" t="str">
        <f t="shared" si="55"/>
        <v xml:space="preserve"> </v>
      </c>
      <c r="L217" s="171" t="str">
        <f t="shared" si="56"/>
        <v xml:space="preserve"> </v>
      </c>
      <c r="M217" s="171" t="str">
        <f t="shared" si="57"/>
        <v xml:space="preserve"> </v>
      </c>
      <c r="N217" s="171" t="str">
        <f t="shared" si="58"/>
        <v xml:space="preserve"> </v>
      </c>
      <c r="O217" s="171" t="str">
        <f t="shared" si="59"/>
        <v xml:space="preserve"> </v>
      </c>
      <c r="P217" s="171" t="str">
        <f t="shared" si="60"/>
        <v xml:space="preserve"> </v>
      </c>
      <c r="Q217" s="172" t="str">
        <f t="shared" si="61"/>
        <v xml:space="preserve"> </v>
      </c>
      <c r="R217" s="173"/>
    </row>
    <row r="218" spans="1:18" s="145" customFormat="1" ht="12.75" x14ac:dyDescent="0.25">
      <c r="A218" s="166" t="s">
        <v>468</v>
      </c>
      <c r="B218" s="151"/>
      <c r="C218" s="164"/>
      <c r="D218" s="168"/>
      <c r="E218" s="169"/>
      <c r="F218" s="168"/>
      <c r="G218" s="170"/>
      <c r="H218" s="171" t="str">
        <f t="shared" si="52"/>
        <v xml:space="preserve"> </v>
      </c>
      <c r="I218" s="171" t="str">
        <f t="shared" si="53"/>
        <v xml:space="preserve"> </v>
      </c>
      <c r="J218" s="171" t="str">
        <f t="shared" si="54"/>
        <v xml:space="preserve"> </v>
      </c>
      <c r="K218" s="171" t="str">
        <f t="shared" si="55"/>
        <v xml:space="preserve"> </v>
      </c>
      <c r="L218" s="171" t="str">
        <f t="shared" si="56"/>
        <v xml:space="preserve"> </v>
      </c>
      <c r="M218" s="171" t="str">
        <f t="shared" si="57"/>
        <v xml:space="preserve"> </v>
      </c>
      <c r="N218" s="171" t="str">
        <f t="shared" si="58"/>
        <v xml:space="preserve"> </v>
      </c>
      <c r="O218" s="171" t="str">
        <f t="shared" si="59"/>
        <v xml:space="preserve"> </v>
      </c>
      <c r="P218" s="171" t="str">
        <f t="shared" si="60"/>
        <v xml:space="preserve"> </v>
      </c>
      <c r="Q218" s="172" t="str">
        <f t="shared" si="61"/>
        <v xml:space="preserve"> </v>
      </c>
      <c r="R218" s="173"/>
    </row>
    <row r="219" spans="1:18" s="145" customFormat="1" ht="12.75" x14ac:dyDescent="0.25">
      <c r="A219" s="175"/>
      <c r="B219" s="176"/>
      <c r="C219" s="176"/>
      <c r="D219" s="177"/>
      <c r="E219" s="178" t="s">
        <v>301</v>
      </c>
      <c r="F219" s="158"/>
      <c r="G219" s="160"/>
      <c r="H219" s="171">
        <f t="shared" ref="H219:Q219" si="62">SUM(H187:H218)</f>
        <v>70.36</v>
      </c>
      <c r="I219" s="171">
        <f t="shared" si="62"/>
        <v>517.05000000000007</v>
      </c>
      <c r="J219" s="171">
        <f t="shared" si="62"/>
        <v>4298.3</v>
      </c>
      <c r="K219" s="171">
        <f t="shared" si="62"/>
        <v>102.15</v>
      </c>
      <c r="L219" s="171">
        <f t="shared" si="62"/>
        <v>574.5</v>
      </c>
      <c r="M219" s="171">
        <f t="shared" si="62"/>
        <v>0</v>
      </c>
      <c r="N219" s="171">
        <f t="shared" si="62"/>
        <v>0</v>
      </c>
      <c r="O219" s="171">
        <f t="shared" si="62"/>
        <v>0</v>
      </c>
      <c r="P219" s="171">
        <f t="shared" si="62"/>
        <v>0</v>
      </c>
      <c r="Q219" s="179">
        <f t="shared" si="62"/>
        <v>0</v>
      </c>
      <c r="R219" s="173"/>
    </row>
    <row r="220" spans="1:18" s="145" customFormat="1" ht="12.75" x14ac:dyDescent="0.25">
      <c r="A220" s="180"/>
      <c r="B220" s="24"/>
      <c r="C220" s="24"/>
      <c r="D220" s="181"/>
      <c r="E220" s="178" t="s">
        <v>302</v>
      </c>
      <c r="F220" s="158"/>
      <c r="G220" s="160"/>
      <c r="H220" s="171">
        <f t="shared" ref="H220:Q220" si="63">H219*H186</f>
        <v>27.792200000000001</v>
      </c>
      <c r="I220" s="171">
        <f t="shared" si="63"/>
        <v>319.01985000000002</v>
      </c>
      <c r="J220" s="171">
        <f t="shared" si="63"/>
        <v>3816.8904000000002</v>
      </c>
      <c r="K220" s="171">
        <f t="shared" si="63"/>
        <v>123.3972</v>
      </c>
      <c r="L220" s="171">
        <f t="shared" si="63"/>
        <v>906.56100000000004</v>
      </c>
      <c r="M220" s="171">
        <f t="shared" si="63"/>
        <v>0</v>
      </c>
      <c r="N220" s="171">
        <f t="shared" si="63"/>
        <v>0</v>
      </c>
      <c r="O220" s="171">
        <f t="shared" si="63"/>
        <v>0</v>
      </c>
      <c r="P220" s="171">
        <f t="shared" si="63"/>
        <v>0</v>
      </c>
      <c r="Q220" s="179">
        <f t="shared" si="63"/>
        <v>0</v>
      </c>
      <c r="R220" s="182"/>
    </row>
    <row r="221" spans="1:18" s="145" customFormat="1" ht="12.75" x14ac:dyDescent="0.25">
      <c r="A221" s="180"/>
      <c r="B221" s="24"/>
      <c r="C221" s="24"/>
      <c r="D221" s="181"/>
      <c r="E221" s="178" t="s">
        <v>303</v>
      </c>
      <c r="F221" s="158"/>
      <c r="G221" s="160"/>
      <c r="H221" s="171">
        <f>H177</f>
        <v>862.32450000000017</v>
      </c>
      <c r="I221" s="171">
        <f>I177</f>
        <v>385.87180000000006</v>
      </c>
      <c r="J221" s="171">
        <f>J177</f>
        <v>415.6728</v>
      </c>
      <c r="K221" s="171">
        <f>K177</f>
        <v>265.21640000000002</v>
      </c>
      <c r="L221" s="171">
        <f>L177</f>
        <v>68.564099999999996</v>
      </c>
      <c r="M221" s="171"/>
      <c r="N221" s="171"/>
      <c r="O221" s="171"/>
      <c r="P221" s="171"/>
      <c r="Q221" s="179"/>
      <c r="R221" s="182"/>
    </row>
    <row r="222" spans="1:18" s="145" customFormat="1" ht="12.75" x14ac:dyDescent="0.25">
      <c r="A222" s="180"/>
      <c r="B222" s="24"/>
      <c r="C222" s="24"/>
      <c r="D222" s="181"/>
      <c r="E222" s="178" t="s">
        <v>304</v>
      </c>
      <c r="F222" s="158"/>
      <c r="G222" s="160"/>
      <c r="H222" s="171">
        <f t="shared" ref="H222:Q222" si="64">SUM(H220:H221)</f>
        <v>890.11670000000015</v>
      </c>
      <c r="I222" s="171">
        <f t="shared" si="64"/>
        <v>704.89165000000003</v>
      </c>
      <c r="J222" s="171">
        <f t="shared" si="64"/>
        <v>4232.5632000000005</v>
      </c>
      <c r="K222" s="171">
        <f t="shared" si="64"/>
        <v>388.61360000000002</v>
      </c>
      <c r="L222" s="171">
        <f t="shared" si="64"/>
        <v>975.12509999999997</v>
      </c>
      <c r="M222" s="171">
        <f t="shared" si="64"/>
        <v>0</v>
      </c>
      <c r="N222" s="171">
        <f t="shared" si="64"/>
        <v>0</v>
      </c>
      <c r="O222" s="171">
        <f t="shared" si="64"/>
        <v>0</v>
      </c>
      <c r="P222" s="171">
        <f t="shared" si="64"/>
        <v>0</v>
      </c>
      <c r="Q222" s="179">
        <f t="shared" si="64"/>
        <v>0</v>
      </c>
      <c r="R222" s="182"/>
    </row>
    <row r="223" spans="1:18" s="145" customFormat="1" ht="13.5" thickBot="1" x14ac:dyDescent="0.3">
      <c r="A223" s="183"/>
      <c r="B223" s="184"/>
      <c r="C223" s="184"/>
      <c r="D223" s="185"/>
      <c r="E223" s="523" t="s">
        <v>305</v>
      </c>
      <c r="F223" s="524"/>
      <c r="G223" s="525"/>
      <c r="H223" s="186" t="s">
        <v>306</v>
      </c>
      <c r="I223" s="186">
        <f>SUM(H222:J222)</f>
        <v>5827.5715500000006</v>
      </c>
      <c r="J223" s="186" t="s">
        <v>307</v>
      </c>
      <c r="K223" s="186" t="s">
        <v>308</v>
      </c>
      <c r="L223" s="186">
        <f>SUM(K222:Q222)</f>
        <v>1363.7386999999999</v>
      </c>
      <c r="M223" s="186" t="s">
        <v>307</v>
      </c>
      <c r="N223" s="186"/>
      <c r="O223" s="186"/>
      <c r="P223" s="186"/>
      <c r="Q223" s="187">
        <f>I223+L223</f>
        <v>7191.3102500000005</v>
      </c>
      <c r="R223" s="182"/>
    </row>
    <row r="224" spans="1:18" ht="12.75" thickTop="1" x14ac:dyDescent="0.25"/>
    <row r="225" spans="1:18" ht="12.75" thickBot="1" x14ac:dyDescent="0.3"/>
    <row r="226" spans="1:18" s="145" customFormat="1" ht="13.5" thickTop="1" x14ac:dyDescent="0.25">
      <c r="A226" s="136" t="s">
        <v>309</v>
      </c>
      <c r="B226" s="137"/>
      <c r="C226" s="138" t="s">
        <v>0</v>
      </c>
      <c r="D226" s="192" t="str">
        <f>D181</f>
        <v>HAFZULLAH İNŞ. MİM. BİLİŞ. TİC. LTD. ŞTİ. LTD.ŞTİ.</v>
      </c>
      <c r="E226" s="139"/>
      <c r="F226" s="139"/>
      <c r="G226" s="139"/>
      <c r="H226" s="139"/>
      <c r="I226" s="139"/>
      <c r="J226" s="139"/>
      <c r="K226" s="139"/>
      <c r="L226" s="139"/>
      <c r="M226" s="139"/>
      <c r="N226" s="140"/>
      <c r="O226" s="141"/>
      <c r="P226" s="142" t="s">
        <v>270</v>
      </c>
      <c r="Q226" s="143">
        <f>Q181</f>
        <v>39370</v>
      </c>
      <c r="R226" s="144"/>
    </row>
    <row r="227" spans="1:18" s="145" customFormat="1" ht="12.75" x14ac:dyDescent="0.25">
      <c r="A227" s="146" t="s">
        <v>310</v>
      </c>
      <c r="B227" s="147"/>
      <c r="C227" s="148" t="s">
        <v>0</v>
      </c>
      <c r="D227" s="149" t="str">
        <f>D182</f>
        <v>İŞ MERKEZİ KABA İŞLER KEŞİF</v>
      </c>
      <c r="E227" s="149"/>
      <c r="F227" s="149"/>
      <c r="G227" s="149"/>
      <c r="H227" s="149"/>
      <c r="I227" s="149"/>
      <c r="J227" s="149"/>
      <c r="K227" s="149"/>
      <c r="L227" s="149"/>
      <c r="M227" s="149"/>
      <c r="N227" s="150"/>
      <c r="O227" s="151"/>
      <c r="P227" s="152" t="s">
        <v>271</v>
      </c>
      <c r="Q227" s="153"/>
      <c r="R227" s="154"/>
    </row>
    <row r="228" spans="1:18" s="145" customFormat="1" ht="12.75" x14ac:dyDescent="0.25">
      <c r="A228" s="146" t="s">
        <v>311</v>
      </c>
      <c r="B228" s="147"/>
      <c r="C228" s="148" t="s">
        <v>0</v>
      </c>
      <c r="D228" s="194" t="s">
        <v>404</v>
      </c>
      <c r="E228" s="147"/>
      <c r="F228" s="147"/>
      <c r="G228" s="147"/>
      <c r="H228" s="149"/>
      <c r="I228" s="149"/>
      <c r="J228" s="149"/>
      <c r="K228" s="149"/>
      <c r="L228" s="149"/>
      <c r="M228" s="149"/>
      <c r="N228" s="156"/>
      <c r="O228" s="151"/>
      <c r="P228" s="152" t="s">
        <v>272</v>
      </c>
      <c r="Q228" s="153">
        <v>6</v>
      </c>
      <c r="R228" s="154"/>
    </row>
    <row r="229" spans="1:18" s="145" customFormat="1" ht="12.75" x14ac:dyDescent="0.25">
      <c r="A229" s="157" t="s">
        <v>312</v>
      </c>
      <c r="B229" s="158"/>
      <c r="C229" s="159" t="s">
        <v>0</v>
      </c>
      <c r="D229" s="193" t="str">
        <f>D184</f>
        <v>TD-TK-07.004</v>
      </c>
      <c r="E229" s="158"/>
      <c r="F229" s="158"/>
      <c r="G229" s="160"/>
      <c r="H229" s="526" t="s">
        <v>273</v>
      </c>
      <c r="I229" s="527"/>
      <c r="J229" s="527"/>
      <c r="K229" s="527"/>
      <c r="L229" s="527"/>
      <c r="M229" s="527"/>
      <c r="N229" s="527"/>
      <c r="O229" s="527"/>
      <c r="P229" s="161"/>
      <c r="Q229" s="162"/>
      <c r="R229" s="163"/>
    </row>
    <row r="230" spans="1:18" s="145" customFormat="1" ht="12.75" x14ac:dyDescent="0.25">
      <c r="A230" s="528" t="s">
        <v>274</v>
      </c>
      <c r="B230" s="529" t="s">
        <v>275</v>
      </c>
      <c r="C230" s="529" t="s">
        <v>276</v>
      </c>
      <c r="D230" s="530" t="s">
        <v>58</v>
      </c>
      <c r="E230" s="531"/>
      <c r="F230" s="532"/>
      <c r="G230" s="536" t="s">
        <v>277</v>
      </c>
      <c r="H230" s="164">
        <v>8</v>
      </c>
      <c r="I230" s="164">
        <v>10</v>
      </c>
      <c r="J230" s="164">
        <v>12</v>
      </c>
      <c r="K230" s="164">
        <v>14</v>
      </c>
      <c r="L230" s="164">
        <v>16</v>
      </c>
      <c r="M230" s="164">
        <v>18</v>
      </c>
      <c r="N230" s="164">
        <v>20</v>
      </c>
      <c r="O230" s="164">
        <v>22</v>
      </c>
      <c r="P230" s="164">
        <v>25</v>
      </c>
      <c r="Q230" s="165">
        <v>32</v>
      </c>
      <c r="R230" s="154"/>
    </row>
    <row r="231" spans="1:18" s="145" customFormat="1" ht="12.75" x14ac:dyDescent="0.25">
      <c r="A231" s="528"/>
      <c r="B231" s="529"/>
      <c r="C231" s="529"/>
      <c r="D231" s="533"/>
      <c r="E231" s="534"/>
      <c r="F231" s="535"/>
      <c r="G231" s="537"/>
      <c r="H231" s="164">
        <v>0.39500000000000002</v>
      </c>
      <c r="I231" s="164">
        <v>0.61699999999999999</v>
      </c>
      <c r="J231" s="164">
        <v>0.88800000000000001</v>
      </c>
      <c r="K231" s="164">
        <v>1.208</v>
      </c>
      <c r="L231" s="164">
        <v>1.5780000000000001</v>
      </c>
      <c r="M231" s="164">
        <v>1.998</v>
      </c>
      <c r="N231" s="164">
        <v>2.4660000000000002</v>
      </c>
      <c r="O231" s="164">
        <v>2.984</v>
      </c>
      <c r="P231" s="164">
        <v>3.68</v>
      </c>
      <c r="Q231" s="165">
        <v>6.3179999999999996</v>
      </c>
      <c r="R231" s="154"/>
    </row>
    <row r="232" spans="1:18" s="145" customFormat="1" ht="12.75" x14ac:dyDescent="0.25">
      <c r="A232" s="166" t="s">
        <v>469</v>
      </c>
      <c r="B232" s="167" t="s">
        <v>565</v>
      </c>
      <c r="C232" s="164">
        <v>8</v>
      </c>
      <c r="D232" s="168">
        <v>1</v>
      </c>
      <c r="E232" s="169">
        <v>1</v>
      </c>
      <c r="F232" s="168">
        <v>21</v>
      </c>
      <c r="G232" s="170">
        <v>8.8000000000000007</v>
      </c>
      <c r="H232" s="171">
        <f t="shared" ref="H232:H265" si="65">IF(C232=8,D232*F232*G232," ")</f>
        <v>184.8</v>
      </c>
      <c r="I232" s="171" t="str">
        <f t="shared" ref="I232:I265" si="66">IF(C232=10,D232*F232*G232," ")</f>
        <v xml:space="preserve"> </v>
      </c>
      <c r="J232" s="171" t="str">
        <f t="shared" ref="J232:J265" si="67">IF(C232=12,D232*F232*G232," ")</f>
        <v xml:space="preserve"> </v>
      </c>
      <c r="K232" s="171" t="str">
        <f t="shared" ref="K232:K265" si="68">IF(C232=14,D232*F232*G232," ")</f>
        <v xml:space="preserve"> </v>
      </c>
      <c r="L232" s="171" t="str">
        <f t="shared" ref="L232:L265" si="69">IF(C232=16,D232*F232*G232," ")</f>
        <v xml:space="preserve"> </v>
      </c>
      <c r="M232" s="171" t="str">
        <f t="shared" ref="M232:M265" si="70">IF(C232=18,D232*F232*G232," ")</f>
        <v xml:space="preserve"> </v>
      </c>
      <c r="N232" s="171" t="str">
        <f t="shared" ref="N232:N265" si="71">IF(C232=20,D232*F232*G232," ")</f>
        <v xml:space="preserve"> </v>
      </c>
      <c r="O232" s="171" t="str">
        <f t="shared" ref="O232:O265" si="72">IF(C232=22,D232*F232*G232," ")</f>
        <v xml:space="preserve"> </v>
      </c>
      <c r="P232" s="171" t="str">
        <f t="shared" ref="P232:P265" si="73">IF(C232=25,D232*F232*G232," ")</f>
        <v xml:space="preserve"> </v>
      </c>
      <c r="Q232" s="172" t="str">
        <f t="shared" ref="Q232:Q265" si="74">IF(C232=32,D232*F232*G232," ")</f>
        <v xml:space="preserve"> </v>
      </c>
      <c r="R232" s="173"/>
    </row>
    <row r="233" spans="1:18" s="145" customFormat="1" ht="12.75" x14ac:dyDescent="0.25">
      <c r="A233" s="166" t="s">
        <v>470</v>
      </c>
      <c r="B233" s="167"/>
      <c r="C233" s="164">
        <v>10</v>
      </c>
      <c r="D233" s="168">
        <v>1</v>
      </c>
      <c r="E233" s="169">
        <v>1</v>
      </c>
      <c r="F233" s="168">
        <v>89</v>
      </c>
      <c r="G233" s="170">
        <v>3.9</v>
      </c>
      <c r="H233" s="171" t="str">
        <f t="shared" si="65"/>
        <v xml:space="preserve"> </v>
      </c>
      <c r="I233" s="171">
        <f t="shared" si="66"/>
        <v>347.09999999999997</v>
      </c>
      <c r="J233" s="171" t="str">
        <f t="shared" si="67"/>
        <v xml:space="preserve"> </v>
      </c>
      <c r="K233" s="171" t="str">
        <f t="shared" si="68"/>
        <v xml:space="preserve"> </v>
      </c>
      <c r="L233" s="171" t="str">
        <f t="shared" si="69"/>
        <v xml:space="preserve"> </v>
      </c>
      <c r="M233" s="171" t="str">
        <f t="shared" si="70"/>
        <v xml:space="preserve"> </v>
      </c>
      <c r="N233" s="171" t="str">
        <f t="shared" si="71"/>
        <v xml:space="preserve"> </v>
      </c>
      <c r="O233" s="171" t="str">
        <f t="shared" si="72"/>
        <v xml:space="preserve"> </v>
      </c>
      <c r="P233" s="171" t="str">
        <f t="shared" si="73"/>
        <v xml:space="preserve"> </v>
      </c>
      <c r="Q233" s="172" t="str">
        <f t="shared" si="74"/>
        <v xml:space="preserve"> </v>
      </c>
      <c r="R233" s="173"/>
    </row>
    <row r="234" spans="1:18" s="145" customFormat="1" ht="12.75" x14ac:dyDescent="0.25">
      <c r="A234" s="166" t="s">
        <v>471</v>
      </c>
      <c r="B234" s="151" t="s">
        <v>566</v>
      </c>
      <c r="C234" s="164">
        <v>8</v>
      </c>
      <c r="D234" s="168">
        <v>1</v>
      </c>
      <c r="E234" s="169">
        <v>1</v>
      </c>
      <c r="F234" s="168">
        <v>18</v>
      </c>
      <c r="G234" s="170">
        <v>6</v>
      </c>
      <c r="H234" s="171">
        <f t="shared" si="65"/>
        <v>108</v>
      </c>
      <c r="I234" s="171" t="str">
        <f t="shared" si="66"/>
        <v xml:space="preserve"> </v>
      </c>
      <c r="J234" s="171" t="str">
        <f t="shared" si="67"/>
        <v xml:space="preserve"> </v>
      </c>
      <c r="K234" s="171" t="str">
        <f t="shared" si="68"/>
        <v xml:space="preserve"> </v>
      </c>
      <c r="L234" s="171" t="str">
        <f t="shared" si="69"/>
        <v xml:space="preserve"> </v>
      </c>
      <c r="M234" s="171" t="str">
        <f t="shared" si="70"/>
        <v xml:space="preserve"> </v>
      </c>
      <c r="N234" s="171" t="str">
        <f t="shared" si="71"/>
        <v xml:space="preserve"> </v>
      </c>
      <c r="O234" s="171" t="str">
        <f t="shared" si="72"/>
        <v xml:space="preserve"> </v>
      </c>
      <c r="P234" s="171" t="str">
        <f t="shared" si="73"/>
        <v xml:space="preserve"> </v>
      </c>
      <c r="Q234" s="172" t="str">
        <f t="shared" si="74"/>
        <v xml:space="preserve"> </v>
      </c>
      <c r="R234" s="173"/>
    </row>
    <row r="235" spans="1:18" s="145" customFormat="1" ht="12.75" x14ac:dyDescent="0.25">
      <c r="A235" s="166" t="s">
        <v>472</v>
      </c>
      <c r="B235" s="151"/>
      <c r="C235" s="164">
        <v>8</v>
      </c>
      <c r="D235" s="168">
        <v>1</v>
      </c>
      <c r="E235" s="169">
        <v>1</v>
      </c>
      <c r="F235" s="168">
        <v>39</v>
      </c>
      <c r="G235" s="170">
        <v>2.65</v>
      </c>
      <c r="H235" s="171">
        <f t="shared" si="65"/>
        <v>103.35</v>
      </c>
      <c r="I235" s="171" t="str">
        <f t="shared" si="66"/>
        <v xml:space="preserve"> </v>
      </c>
      <c r="J235" s="171" t="str">
        <f t="shared" si="67"/>
        <v xml:space="preserve"> </v>
      </c>
      <c r="K235" s="171" t="str">
        <f t="shared" si="68"/>
        <v xml:space="preserve"> </v>
      </c>
      <c r="L235" s="171" t="str">
        <f t="shared" si="69"/>
        <v xml:space="preserve"> </v>
      </c>
      <c r="M235" s="171" t="str">
        <f t="shared" si="70"/>
        <v xml:space="preserve"> </v>
      </c>
      <c r="N235" s="171" t="str">
        <f t="shared" si="71"/>
        <v xml:space="preserve"> </v>
      </c>
      <c r="O235" s="171" t="str">
        <f t="shared" si="72"/>
        <v xml:space="preserve"> </v>
      </c>
      <c r="P235" s="171" t="str">
        <f t="shared" si="73"/>
        <v xml:space="preserve"> </v>
      </c>
      <c r="Q235" s="172" t="str">
        <f t="shared" si="74"/>
        <v xml:space="preserve"> </v>
      </c>
      <c r="R235" s="173"/>
    </row>
    <row r="236" spans="1:18" s="145" customFormat="1" ht="12.75" x14ac:dyDescent="0.25">
      <c r="A236" s="166" t="s">
        <v>473</v>
      </c>
      <c r="B236" s="151" t="s">
        <v>567</v>
      </c>
      <c r="C236" s="164">
        <v>8</v>
      </c>
      <c r="D236" s="168">
        <v>1</v>
      </c>
      <c r="E236" s="169">
        <v>1</v>
      </c>
      <c r="F236" s="168">
        <v>18</v>
      </c>
      <c r="G236" s="170">
        <v>2.2000000000000002</v>
      </c>
      <c r="H236" s="171">
        <f t="shared" si="65"/>
        <v>39.6</v>
      </c>
      <c r="I236" s="171" t="str">
        <f t="shared" si="66"/>
        <v xml:space="preserve"> </v>
      </c>
      <c r="J236" s="171" t="str">
        <f t="shared" si="67"/>
        <v xml:space="preserve"> </v>
      </c>
      <c r="K236" s="171" t="str">
        <f t="shared" si="68"/>
        <v xml:space="preserve"> </v>
      </c>
      <c r="L236" s="171" t="str">
        <f t="shared" si="69"/>
        <v xml:space="preserve"> </v>
      </c>
      <c r="M236" s="171" t="str">
        <f t="shared" si="70"/>
        <v xml:space="preserve"> </v>
      </c>
      <c r="N236" s="171" t="str">
        <f t="shared" si="71"/>
        <v xml:space="preserve"> </v>
      </c>
      <c r="O236" s="171" t="str">
        <f t="shared" si="72"/>
        <v xml:space="preserve"> </v>
      </c>
      <c r="P236" s="171" t="str">
        <f t="shared" si="73"/>
        <v xml:space="preserve"> </v>
      </c>
      <c r="Q236" s="172" t="str">
        <f t="shared" si="74"/>
        <v xml:space="preserve"> </v>
      </c>
      <c r="R236" s="173"/>
    </row>
    <row r="237" spans="1:18" s="145" customFormat="1" ht="12.75" x14ac:dyDescent="0.25">
      <c r="A237" s="166" t="s">
        <v>474</v>
      </c>
      <c r="B237" s="151"/>
      <c r="C237" s="164">
        <v>8</v>
      </c>
      <c r="D237" s="168">
        <v>1</v>
      </c>
      <c r="E237" s="169">
        <v>1</v>
      </c>
      <c r="F237" s="168">
        <v>15</v>
      </c>
      <c r="G237" s="170">
        <v>2.65</v>
      </c>
      <c r="H237" s="171">
        <f t="shared" si="65"/>
        <v>39.75</v>
      </c>
      <c r="I237" s="171" t="str">
        <f t="shared" si="66"/>
        <v xml:space="preserve"> </v>
      </c>
      <c r="J237" s="171" t="str">
        <f t="shared" si="67"/>
        <v xml:space="preserve"> </v>
      </c>
      <c r="K237" s="171" t="str">
        <f t="shared" si="68"/>
        <v xml:space="preserve"> </v>
      </c>
      <c r="L237" s="171" t="str">
        <f t="shared" si="69"/>
        <v xml:space="preserve"> </v>
      </c>
      <c r="M237" s="171" t="str">
        <f t="shared" si="70"/>
        <v xml:space="preserve"> </v>
      </c>
      <c r="N237" s="171" t="str">
        <f t="shared" si="71"/>
        <v xml:space="preserve"> </v>
      </c>
      <c r="O237" s="171" t="str">
        <f t="shared" si="72"/>
        <v xml:space="preserve"> </v>
      </c>
      <c r="P237" s="171" t="str">
        <f t="shared" si="73"/>
        <v xml:space="preserve"> </v>
      </c>
      <c r="Q237" s="172" t="str">
        <f t="shared" si="74"/>
        <v xml:space="preserve"> </v>
      </c>
      <c r="R237" s="173"/>
    </row>
    <row r="238" spans="1:18" s="145" customFormat="1" ht="12.75" x14ac:dyDescent="0.25">
      <c r="A238" s="166" t="s">
        <v>475</v>
      </c>
      <c r="B238" s="151" t="s">
        <v>568</v>
      </c>
      <c r="C238" s="164">
        <v>8</v>
      </c>
      <c r="D238" s="168">
        <v>1</v>
      </c>
      <c r="E238" s="169">
        <v>1</v>
      </c>
      <c r="F238" s="168">
        <v>14</v>
      </c>
      <c r="G238" s="170">
        <v>1.2</v>
      </c>
      <c r="H238" s="171">
        <f t="shared" si="65"/>
        <v>16.8</v>
      </c>
      <c r="I238" s="171" t="str">
        <f t="shared" si="66"/>
        <v xml:space="preserve"> </v>
      </c>
      <c r="J238" s="171" t="str">
        <f t="shared" si="67"/>
        <v xml:space="preserve"> </v>
      </c>
      <c r="K238" s="171" t="str">
        <f t="shared" si="68"/>
        <v xml:space="preserve"> </v>
      </c>
      <c r="L238" s="171" t="str">
        <f t="shared" si="69"/>
        <v xml:space="preserve"> </v>
      </c>
      <c r="M238" s="171" t="str">
        <f t="shared" si="70"/>
        <v xml:space="preserve"> </v>
      </c>
      <c r="N238" s="171" t="str">
        <f t="shared" si="71"/>
        <v xml:space="preserve"> </v>
      </c>
      <c r="O238" s="171" t="str">
        <f t="shared" si="72"/>
        <v xml:space="preserve"> </v>
      </c>
      <c r="P238" s="171" t="str">
        <f t="shared" si="73"/>
        <v xml:space="preserve"> </v>
      </c>
      <c r="Q238" s="172" t="str">
        <f t="shared" si="74"/>
        <v xml:space="preserve"> </v>
      </c>
      <c r="R238" s="173"/>
    </row>
    <row r="239" spans="1:18" s="145" customFormat="1" ht="12.75" x14ac:dyDescent="0.25">
      <c r="A239" s="166" t="s">
        <v>476</v>
      </c>
      <c r="B239" s="151"/>
      <c r="C239" s="164">
        <v>8</v>
      </c>
      <c r="D239" s="168">
        <v>1</v>
      </c>
      <c r="E239" s="169">
        <v>1</v>
      </c>
      <c r="F239" s="168">
        <v>9</v>
      </c>
      <c r="G239" s="170">
        <v>2</v>
      </c>
      <c r="H239" s="171">
        <f t="shared" si="65"/>
        <v>18</v>
      </c>
      <c r="I239" s="171" t="str">
        <f t="shared" si="66"/>
        <v xml:space="preserve"> </v>
      </c>
      <c r="J239" s="171" t="str">
        <f t="shared" si="67"/>
        <v xml:space="preserve"> </v>
      </c>
      <c r="K239" s="171" t="str">
        <f t="shared" si="68"/>
        <v xml:space="preserve"> </v>
      </c>
      <c r="L239" s="171" t="str">
        <f t="shared" si="69"/>
        <v xml:space="preserve"> </v>
      </c>
      <c r="M239" s="171" t="str">
        <f t="shared" si="70"/>
        <v xml:space="preserve"> </v>
      </c>
      <c r="N239" s="171" t="str">
        <f t="shared" si="71"/>
        <v xml:space="preserve"> </v>
      </c>
      <c r="O239" s="171" t="str">
        <f t="shared" si="72"/>
        <v xml:space="preserve"> </v>
      </c>
      <c r="P239" s="171" t="str">
        <f t="shared" si="73"/>
        <v xml:space="preserve"> </v>
      </c>
      <c r="Q239" s="172" t="str">
        <f t="shared" si="74"/>
        <v xml:space="preserve"> </v>
      </c>
      <c r="R239" s="173"/>
    </row>
    <row r="240" spans="1:18" s="145" customFormat="1" ht="12.75" x14ac:dyDescent="0.25">
      <c r="A240" s="166" t="s">
        <v>477</v>
      </c>
      <c r="B240" s="151" t="s">
        <v>569</v>
      </c>
      <c r="C240" s="164">
        <v>14</v>
      </c>
      <c r="D240" s="168">
        <v>1</v>
      </c>
      <c r="E240" s="169">
        <v>1</v>
      </c>
      <c r="F240" s="168">
        <v>2</v>
      </c>
      <c r="G240" s="170">
        <v>2</v>
      </c>
      <c r="H240" s="171" t="str">
        <f t="shared" si="65"/>
        <v xml:space="preserve"> </v>
      </c>
      <c r="I240" s="171" t="str">
        <f t="shared" si="66"/>
        <v xml:space="preserve"> </v>
      </c>
      <c r="J240" s="171" t="str">
        <f t="shared" si="67"/>
        <v xml:space="preserve"> </v>
      </c>
      <c r="K240" s="171">
        <f t="shared" si="68"/>
        <v>4</v>
      </c>
      <c r="L240" s="171" t="str">
        <f t="shared" si="69"/>
        <v xml:space="preserve"> </v>
      </c>
      <c r="M240" s="171" t="str">
        <f t="shared" si="70"/>
        <v xml:space="preserve"> </v>
      </c>
      <c r="N240" s="171" t="str">
        <f t="shared" si="71"/>
        <v xml:space="preserve"> </v>
      </c>
      <c r="O240" s="171" t="str">
        <f t="shared" si="72"/>
        <v xml:space="preserve"> </v>
      </c>
      <c r="P240" s="171" t="str">
        <f t="shared" si="73"/>
        <v xml:space="preserve"> </v>
      </c>
      <c r="Q240" s="172" t="str">
        <f t="shared" si="74"/>
        <v xml:space="preserve"> </v>
      </c>
      <c r="R240" s="173"/>
    </row>
    <row r="241" spans="1:18" s="145" customFormat="1" ht="12.75" x14ac:dyDescent="0.25">
      <c r="A241" s="166" t="s">
        <v>478</v>
      </c>
      <c r="B241" s="151"/>
      <c r="C241" s="164">
        <v>14</v>
      </c>
      <c r="D241" s="168">
        <v>1</v>
      </c>
      <c r="E241" s="169">
        <v>1</v>
      </c>
      <c r="F241" s="168">
        <v>2</v>
      </c>
      <c r="G241" s="170">
        <v>2.5</v>
      </c>
      <c r="H241" s="171" t="str">
        <f t="shared" si="65"/>
        <v xml:space="preserve"> </v>
      </c>
      <c r="I241" s="171" t="str">
        <f t="shared" si="66"/>
        <v xml:space="preserve"> </v>
      </c>
      <c r="J241" s="171" t="str">
        <f t="shared" si="67"/>
        <v xml:space="preserve"> </v>
      </c>
      <c r="K241" s="171">
        <f t="shared" si="68"/>
        <v>5</v>
      </c>
      <c r="L241" s="171" t="str">
        <f t="shared" si="69"/>
        <v xml:space="preserve"> </v>
      </c>
      <c r="M241" s="171" t="str">
        <f t="shared" si="70"/>
        <v xml:space="preserve"> </v>
      </c>
      <c r="N241" s="171" t="str">
        <f t="shared" si="71"/>
        <v xml:space="preserve"> </v>
      </c>
      <c r="O241" s="171" t="str">
        <f t="shared" si="72"/>
        <v xml:space="preserve"> </v>
      </c>
      <c r="P241" s="171" t="str">
        <f t="shared" si="73"/>
        <v xml:space="preserve"> </v>
      </c>
      <c r="Q241" s="172" t="str">
        <f t="shared" si="74"/>
        <v xml:space="preserve"> </v>
      </c>
      <c r="R241" s="173"/>
    </row>
    <row r="242" spans="1:18" s="145" customFormat="1" ht="12.75" x14ac:dyDescent="0.25">
      <c r="A242" s="166" t="s">
        <v>479</v>
      </c>
      <c r="B242" s="151"/>
      <c r="C242" s="164">
        <v>12</v>
      </c>
      <c r="D242" s="168">
        <v>1</v>
      </c>
      <c r="E242" s="169">
        <v>1</v>
      </c>
      <c r="F242" s="168">
        <v>4</v>
      </c>
      <c r="G242" s="170">
        <v>3.65</v>
      </c>
      <c r="H242" s="171" t="str">
        <f t="shared" si="65"/>
        <v xml:space="preserve"> </v>
      </c>
      <c r="I242" s="171" t="str">
        <f t="shared" si="66"/>
        <v xml:space="preserve"> </v>
      </c>
      <c r="J242" s="171">
        <f t="shared" si="67"/>
        <v>14.6</v>
      </c>
      <c r="K242" s="171" t="str">
        <f t="shared" si="68"/>
        <v xml:space="preserve"> </v>
      </c>
      <c r="L242" s="171" t="str">
        <f t="shared" si="69"/>
        <v xml:space="preserve"> </v>
      </c>
      <c r="M242" s="171" t="str">
        <f t="shared" si="70"/>
        <v xml:space="preserve"> </v>
      </c>
      <c r="N242" s="171" t="str">
        <f t="shared" si="71"/>
        <v xml:space="preserve"> </v>
      </c>
      <c r="O242" s="171" t="str">
        <f t="shared" si="72"/>
        <v xml:space="preserve"> </v>
      </c>
      <c r="P242" s="171" t="str">
        <f t="shared" si="73"/>
        <v xml:space="preserve"> </v>
      </c>
      <c r="Q242" s="172" t="str">
        <f t="shared" si="74"/>
        <v xml:space="preserve"> </v>
      </c>
      <c r="R242" s="173"/>
    </row>
    <row r="243" spans="1:18" s="145" customFormat="1" ht="12.75" x14ac:dyDescent="0.25">
      <c r="A243" s="166" t="s">
        <v>480</v>
      </c>
      <c r="B243" s="151"/>
      <c r="C243" s="164">
        <v>12</v>
      </c>
      <c r="D243" s="168">
        <v>1</v>
      </c>
      <c r="E243" s="169">
        <v>1</v>
      </c>
      <c r="F243" s="168">
        <v>2</v>
      </c>
      <c r="G243" s="170">
        <v>2.42</v>
      </c>
      <c r="H243" s="171" t="str">
        <f t="shared" si="65"/>
        <v xml:space="preserve"> </v>
      </c>
      <c r="I243" s="171" t="str">
        <f t="shared" si="66"/>
        <v xml:space="preserve"> </v>
      </c>
      <c r="J243" s="171">
        <f t="shared" si="67"/>
        <v>4.84</v>
      </c>
      <c r="K243" s="171" t="str">
        <f t="shared" si="68"/>
        <v xml:space="preserve"> </v>
      </c>
      <c r="L243" s="171" t="str">
        <f t="shared" si="69"/>
        <v xml:space="preserve"> </v>
      </c>
      <c r="M243" s="171" t="str">
        <f t="shared" si="70"/>
        <v xml:space="preserve"> </v>
      </c>
      <c r="N243" s="171" t="str">
        <f t="shared" si="71"/>
        <v xml:space="preserve"> </v>
      </c>
      <c r="O243" s="171" t="str">
        <f t="shared" si="72"/>
        <v xml:space="preserve"> </v>
      </c>
      <c r="P243" s="171" t="str">
        <f t="shared" si="73"/>
        <v xml:space="preserve"> </v>
      </c>
      <c r="Q243" s="172" t="str">
        <f t="shared" si="74"/>
        <v xml:space="preserve"> </v>
      </c>
      <c r="R243" s="173"/>
    </row>
    <row r="244" spans="1:18" s="145" customFormat="1" ht="12.75" x14ac:dyDescent="0.25">
      <c r="A244" s="166" t="s">
        <v>481</v>
      </c>
      <c r="B244" s="167"/>
      <c r="C244" s="164">
        <v>12</v>
      </c>
      <c r="D244" s="168">
        <v>1</v>
      </c>
      <c r="E244" s="169">
        <v>1</v>
      </c>
      <c r="F244" s="168">
        <v>2</v>
      </c>
      <c r="G244" s="170">
        <v>12</v>
      </c>
      <c r="H244" s="171" t="str">
        <f t="shared" si="65"/>
        <v xml:space="preserve"> </v>
      </c>
      <c r="I244" s="171" t="str">
        <f t="shared" si="66"/>
        <v xml:space="preserve"> </v>
      </c>
      <c r="J244" s="171">
        <f t="shared" si="67"/>
        <v>24</v>
      </c>
      <c r="K244" s="171" t="str">
        <f t="shared" si="68"/>
        <v xml:space="preserve"> </v>
      </c>
      <c r="L244" s="171" t="str">
        <f t="shared" si="69"/>
        <v xml:space="preserve"> </v>
      </c>
      <c r="M244" s="171" t="str">
        <f t="shared" si="70"/>
        <v xml:space="preserve"> </v>
      </c>
      <c r="N244" s="171" t="str">
        <f t="shared" si="71"/>
        <v xml:space="preserve"> </v>
      </c>
      <c r="O244" s="171" t="str">
        <f t="shared" si="72"/>
        <v xml:space="preserve"> </v>
      </c>
      <c r="P244" s="171" t="str">
        <f t="shared" si="73"/>
        <v xml:space="preserve"> </v>
      </c>
      <c r="Q244" s="172" t="str">
        <f t="shared" si="74"/>
        <v xml:space="preserve"> </v>
      </c>
      <c r="R244" s="173"/>
    </row>
    <row r="245" spans="1:18" s="145" customFormat="1" ht="12.75" x14ac:dyDescent="0.25">
      <c r="A245" s="166" t="s">
        <v>482</v>
      </c>
      <c r="B245" s="167"/>
      <c r="C245" s="164">
        <v>12</v>
      </c>
      <c r="D245" s="168">
        <v>1</v>
      </c>
      <c r="E245" s="169">
        <v>1</v>
      </c>
      <c r="F245" s="168">
        <v>2</v>
      </c>
      <c r="G245" s="170">
        <v>5.3</v>
      </c>
      <c r="H245" s="171" t="str">
        <f t="shared" si="65"/>
        <v xml:space="preserve"> </v>
      </c>
      <c r="I245" s="171" t="str">
        <f t="shared" si="66"/>
        <v xml:space="preserve"> </v>
      </c>
      <c r="J245" s="171">
        <f t="shared" si="67"/>
        <v>10.6</v>
      </c>
      <c r="K245" s="171" t="str">
        <f t="shared" si="68"/>
        <v xml:space="preserve"> </v>
      </c>
      <c r="L245" s="171" t="str">
        <f t="shared" si="69"/>
        <v xml:space="preserve"> </v>
      </c>
      <c r="M245" s="171" t="str">
        <f t="shared" si="70"/>
        <v xml:space="preserve"> </v>
      </c>
      <c r="N245" s="171" t="str">
        <f t="shared" si="71"/>
        <v xml:space="preserve"> </v>
      </c>
      <c r="O245" s="171" t="str">
        <f t="shared" si="72"/>
        <v xml:space="preserve"> </v>
      </c>
      <c r="P245" s="171" t="str">
        <f t="shared" si="73"/>
        <v xml:space="preserve"> </v>
      </c>
      <c r="Q245" s="172" t="str">
        <f t="shared" si="74"/>
        <v xml:space="preserve"> </v>
      </c>
      <c r="R245" s="173"/>
    </row>
    <row r="246" spans="1:18" s="145" customFormat="1" ht="12.75" x14ac:dyDescent="0.25">
      <c r="A246" s="166" t="s">
        <v>483</v>
      </c>
      <c r="B246" s="151"/>
      <c r="C246" s="164">
        <v>14</v>
      </c>
      <c r="D246" s="168">
        <v>1</v>
      </c>
      <c r="E246" s="169">
        <v>1</v>
      </c>
      <c r="F246" s="168">
        <v>3</v>
      </c>
      <c r="G246" s="170">
        <v>10</v>
      </c>
      <c r="H246" s="171" t="str">
        <f t="shared" si="65"/>
        <v xml:space="preserve"> </v>
      </c>
      <c r="I246" s="171" t="str">
        <f t="shared" si="66"/>
        <v xml:space="preserve"> </v>
      </c>
      <c r="J246" s="171" t="str">
        <f t="shared" si="67"/>
        <v xml:space="preserve"> </v>
      </c>
      <c r="K246" s="171">
        <f t="shared" si="68"/>
        <v>30</v>
      </c>
      <c r="L246" s="171" t="str">
        <f t="shared" si="69"/>
        <v xml:space="preserve"> </v>
      </c>
      <c r="M246" s="171" t="str">
        <f t="shared" si="70"/>
        <v xml:space="preserve"> </v>
      </c>
      <c r="N246" s="171" t="str">
        <f t="shared" si="71"/>
        <v xml:space="preserve"> </v>
      </c>
      <c r="O246" s="171" t="str">
        <f t="shared" si="72"/>
        <v xml:space="preserve"> </v>
      </c>
      <c r="P246" s="171" t="str">
        <f t="shared" si="73"/>
        <v xml:space="preserve"> </v>
      </c>
      <c r="Q246" s="172" t="str">
        <f t="shared" si="74"/>
        <v xml:space="preserve"> </v>
      </c>
      <c r="R246" s="173"/>
    </row>
    <row r="247" spans="1:18" s="145" customFormat="1" ht="12.75" x14ac:dyDescent="0.25">
      <c r="A247" s="166" t="s">
        <v>484</v>
      </c>
      <c r="B247" s="151"/>
      <c r="C247" s="164">
        <v>14</v>
      </c>
      <c r="D247" s="168">
        <v>1</v>
      </c>
      <c r="E247" s="169">
        <v>1</v>
      </c>
      <c r="F247" s="168">
        <v>3</v>
      </c>
      <c r="G247" s="170">
        <v>7.75</v>
      </c>
      <c r="H247" s="171" t="str">
        <f t="shared" si="65"/>
        <v xml:space="preserve"> </v>
      </c>
      <c r="I247" s="171" t="str">
        <f t="shared" si="66"/>
        <v xml:space="preserve"> </v>
      </c>
      <c r="J247" s="171" t="str">
        <f t="shared" si="67"/>
        <v xml:space="preserve"> </v>
      </c>
      <c r="K247" s="171">
        <f t="shared" si="68"/>
        <v>23.25</v>
      </c>
      <c r="L247" s="171" t="str">
        <f t="shared" si="69"/>
        <v xml:space="preserve"> </v>
      </c>
      <c r="M247" s="171" t="str">
        <f t="shared" si="70"/>
        <v xml:space="preserve"> </v>
      </c>
      <c r="N247" s="171" t="str">
        <f t="shared" si="71"/>
        <v xml:space="preserve"> </v>
      </c>
      <c r="O247" s="171" t="str">
        <f t="shared" si="72"/>
        <v xml:space="preserve"> </v>
      </c>
      <c r="P247" s="171" t="str">
        <f t="shared" si="73"/>
        <v xml:space="preserve"> </v>
      </c>
      <c r="Q247" s="172" t="str">
        <f t="shared" si="74"/>
        <v xml:space="preserve"> </v>
      </c>
      <c r="R247" s="173"/>
    </row>
    <row r="248" spans="1:18" s="145" customFormat="1" ht="12.75" x14ac:dyDescent="0.25">
      <c r="A248" s="166" t="s">
        <v>485</v>
      </c>
      <c r="B248" s="151" t="s">
        <v>265</v>
      </c>
      <c r="C248" s="164">
        <v>8</v>
      </c>
      <c r="D248" s="168">
        <v>2</v>
      </c>
      <c r="E248" s="169">
        <v>1</v>
      </c>
      <c r="F248" s="168">
        <v>107</v>
      </c>
      <c r="G248" s="170">
        <v>1.74</v>
      </c>
      <c r="H248" s="171">
        <f t="shared" si="65"/>
        <v>372.36</v>
      </c>
      <c r="I248" s="171" t="str">
        <f t="shared" si="66"/>
        <v xml:space="preserve"> </v>
      </c>
      <c r="J248" s="171" t="str">
        <f t="shared" si="67"/>
        <v xml:space="preserve"> </v>
      </c>
      <c r="K248" s="171" t="str">
        <f t="shared" si="68"/>
        <v xml:space="preserve"> </v>
      </c>
      <c r="L248" s="171" t="str">
        <f t="shared" si="69"/>
        <v xml:space="preserve"> </v>
      </c>
      <c r="M248" s="171" t="str">
        <f t="shared" si="70"/>
        <v xml:space="preserve"> </v>
      </c>
      <c r="N248" s="171" t="str">
        <f t="shared" si="71"/>
        <v xml:space="preserve"> </v>
      </c>
      <c r="O248" s="171" t="str">
        <f t="shared" si="72"/>
        <v xml:space="preserve"> </v>
      </c>
      <c r="P248" s="171" t="str">
        <f t="shared" si="73"/>
        <v xml:space="preserve"> </v>
      </c>
      <c r="Q248" s="172" t="str">
        <f t="shared" si="74"/>
        <v xml:space="preserve"> </v>
      </c>
      <c r="R248" s="173"/>
    </row>
    <row r="249" spans="1:18" s="145" customFormat="1" ht="12.75" x14ac:dyDescent="0.25">
      <c r="A249" s="166" t="s">
        <v>486</v>
      </c>
      <c r="B249" s="151" t="s">
        <v>166</v>
      </c>
      <c r="C249" s="164">
        <v>16</v>
      </c>
      <c r="D249" s="168">
        <v>2</v>
      </c>
      <c r="E249" s="169">
        <v>1</v>
      </c>
      <c r="F249" s="168">
        <v>3</v>
      </c>
      <c r="G249" s="170">
        <v>3.25</v>
      </c>
      <c r="H249" s="171" t="str">
        <f t="shared" si="65"/>
        <v xml:space="preserve"> </v>
      </c>
      <c r="I249" s="171" t="str">
        <f t="shared" si="66"/>
        <v xml:space="preserve"> </v>
      </c>
      <c r="J249" s="171" t="str">
        <f t="shared" si="67"/>
        <v xml:space="preserve"> </v>
      </c>
      <c r="K249" s="171" t="str">
        <f t="shared" si="68"/>
        <v xml:space="preserve"> </v>
      </c>
      <c r="L249" s="171">
        <f t="shared" si="69"/>
        <v>19.5</v>
      </c>
      <c r="M249" s="171" t="str">
        <f t="shared" si="70"/>
        <v xml:space="preserve"> </v>
      </c>
      <c r="N249" s="171" t="str">
        <f t="shared" si="71"/>
        <v xml:space="preserve"> </v>
      </c>
      <c r="O249" s="171" t="str">
        <f t="shared" si="72"/>
        <v xml:space="preserve"> </v>
      </c>
      <c r="P249" s="171" t="str">
        <f t="shared" si="73"/>
        <v xml:space="preserve"> </v>
      </c>
      <c r="Q249" s="172" t="str">
        <f t="shared" si="74"/>
        <v xml:space="preserve"> </v>
      </c>
      <c r="R249" s="173"/>
    </row>
    <row r="250" spans="1:18" s="145" customFormat="1" ht="12.75" x14ac:dyDescent="0.25">
      <c r="A250" s="166" t="s">
        <v>487</v>
      </c>
      <c r="B250" s="151"/>
      <c r="C250" s="164">
        <v>12</v>
      </c>
      <c r="D250" s="168">
        <v>1</v>
      </c>
      <c r="E250" s="169">
        <v>1</v>
      </c>
      <c r="F250" s="168">
        <v>2</v>
      </c>
      <c r="G250" s="170">
        <v>10.65</v>
      </c>
      <c r="H250" s="171" t="str">
        <f t="shared" si="65"/>
        <v xml:space="preserve"> </v>
      </c>
      <c r="I250" s="171" t="str">
        <f t="shared" si="66"/>
        <v xml:space="preserve"> </v>
      </c>
      <c r="J250" s="171">
        <f t="shared" si="67"/>
        <v>21.3</v>
      </c>
      <c r="K250" s="171" t="str">
        <f t="shared" si="68"/>
        <v xml:space="preserve"> </v>
      </c>
      <c r="L250" s="171" t="str">
        <f t="shared" si="69"/>
        <v xml:space="preserve"> </v>
      </c>
      <c r="M250" s="171" t="str">
        <f t="shared" si="70"/>
        <v xml:space="preserve"> </v>
      </c>
      <c r="N250" s="171" t="str">
        <f t="shared" si="71"/>
        <v xml:space="preserve"> </v>
      </c>
      <c r="O250" s="171" t="str">
        <f t="shared" si="72"/>
        <v xml:space="preserve"> </v>
      </c>
      <c r="P250" s="171" t="str">
        <f t="shared" si="73"/>
        <v xml:space="preserve"> </v>
      </c>
      <c r="Q250" s="172" t="str">
        <f t="shared" si="74"/>
        <v xml:space="preserve"> </v>
      </c>
      <c r="R250" s="173"/>
    </row>
    <row r="251" spans="1:18" s="145" customFormat="1" ht="12.75" x14ac:dyDescent="0.25">
      <c r="A251" s="166" t="s">
        <v>488</v>
      </c>
      <c r="B251" s="151"/>
      <c r="C251" s="164">
        <v>12</v>
      </c>
      <c r="D251" s="168">
        <v>1</v>
      </c>
      <c r="E251" s="169">
        <v>1</v>
      </c>
      <c r="F251" s="168">
        <v>2</v>
      </c>
      <c r="G251" s="170">
        <v>9.35</v>
      </c>
      <c r="H251" s="171" t="str">
        <f t="shared" si="65"/>
        <v xml:space="preserve"> </v>
      </c>
      <c r="I251" s="171" t="str">
        <f t="shared" si="66"/>
        <v xml:space="preserve"> </v>
      </c>
      <c r="J251" s="171">
        <f t="shared" si="67"/>
        <v>18.7</v>
      </c>
      <c r="K251" s="171" t="str">
        <f t="shared" si="68"/>
        <v xml:space="preserve"> </v>
      </c>
      <c r="L251" s="171" t="str">
        <f t="shared" si="69"/>
        <v xml:space="preserve"> </v>
      </c>
      <c r="M251" s="171" t="str">
        <f t="shared" si="70"/>
        <v xml:space="preserve"> </v>
      </c>
      <c r="N251" s="171" t="str">
        <f t="shared" si="71"/>
        <v xml:space="preserve"> </v>
      </c>
      <c r="O251" s="171" t="str">
        <f t="shared" si="72"/>
        <v xml:space="preserve"> </v>
      </c>
      <c r="P251" s="171" t="str">
        <f t="shared" si="73"/>
        <v xml:space="preserve"> </v>
      </c>
      <c r="Q251" s="172" t="str">
        <f t="shared" si="74"/>
        <v xml:space="preserve"> </v>
      </c>
      <c r="R251" s="173"/>
    </row>
    <row r="252" spans="1:18" s="145" customFormat="1" ht="12.75" x14ac:dyDescent="0.25">
      <c r="A252" s="166" t="s">
        <v>489</v>
      </c>
      <c r="B252" s="151"/>
      <c r="C252" s="164">
        <v>16</v>
      </c>
      <c r="D252" s="168">
        <v>1</v>
      </c>
      <c r="E252" s="169">
        <v>1</v>
      </c>
      <c r="F252" s="168">
        <v>3</v>
      </c>
      <c r="G252" s="170">
        <v>10.65</v>
      </c>
      <c r="H252" s="171" t="str">
        <f t="shared" si="65"/>
        <v xml:space="preserve"> </v>
      </c>
      <c r="I252" s="171" t="str">
        <f t="shared" si="66"/>
        <v xml:space="preserve"> </v>
      </c>
      <c r="J252" s="171" t="str">
        <f t="shared" si="67"/>
        <v xml:space="preserve"> </v>
      </c>
      <c r="K252" s="171" t="str">
        <f t="shared" si="68"/>
        <v xml:space="preserve"> </v>
      </c>
      <c r="L252" s="171">
        <f t="shared" si="69"/>
        <v>31.950000000000003</v>
      </c>
      <c r="M252" s="171" t="str">
        <f t="shared" si="70"/>
        <v xml:space="preserve"> </v>
      </c>
      <c r="N252" s="171" t="str">
        <f t="shared" si="71"/>
        <v xml:space="preserve"> </v>
      </c>
      <c r="O252" s="171" t="str">
        <f t="shared" si="72"/>
        <v xml:space="preserve"> </v>
      </c>
      <c r="P252" s="171" t="str">
        <f t="shared" si="73"/>
        <v xml:space="preserve"> </v>
      </c>
      <c r="Q252" s="172" t="str">
        <f t="shared" si="74"/>
        <v xml:space="preserve"> </v>
      </c>
      <c r="R252" s="173"/>
    </row>
    <row r="253" spans="1:18" s="145" customFormat="1" ht="12.75" x14ac:dyDescent="0.25">
      <c r="A253" s="166" t="s">
        <v>490</v>
      </c>
      <c r="B253" s="167" t="s">
        <v>265</v>
      </c>
      <c r="C253" s="164">
        <v>8</v>
      </c>
      <c r="D253" s="168">
        <v>1</v>
      </c>
      <c r="E253" s="169">
        <v>1</v>
      </c>
      <c r="F253" s="168">
        <v>57</v>
      </c>
      <c r="G253" s="170">
        <v>1.94</v>
      </c>
      <c r="H253" s="171">
        <f t="shared" si="65"/>
        <v>110.58</v>
      </c>
      <c r="I253" s="171" t="str">
        <f t="shared" si="66"/>
        <v xml:space="preserve"> </v>
      </c>
      <c r="J253" s="171" t="str">
        <f t="shared" si="67"/>
        <v xml:space="preserve"> </v>
      </c>
      <c r="K253" s="171" t="str">
        <f t="shared" si="68"/>
        <v xml:space="preserve"> </v>
      </c>
      <c r="L253" s="171" t="str">
        <f t="shared" si="69"/>
        <v xml:space="preserve"> </v>
      </c>
      <c r="M253" s="171" t="str">
        <f t="shared" si="70"/>
        <v xml:space="preserve"> </v>
      </c>
      <c r="N253" s="171" t="str">
        <f t="shared" si="71"/>
        <v xml:space="preserve"> </v>
      </c>
      <c r="O253" s="171" t="str">
        <f t="shared" si="72"/>
        <v xml:space="preserve"> </v>
      </c>
      <c r="P253" s="171" t="str">
        <f t="shared" si="73"/>
        <v xml:space="preserve"> </v>
      </c>
      <c r="Q253" s="172" t="str">
        <f t="shared" si="74"/>
        <v xml:space="preserve"> </v>
      </c>
      <c r="R253" s="173"/>
    </row>
    <row r="254" spans="1:18" s="145" customFormat="1" ht="12.75" x14ac:dyDescent="0.25">
      <c r="A254" s="166" t="s">
        <v>491</v>
      </c>
      <c r="B254" s="167" t="s">
        <v>570</v>
      </c>
      <c r="C254" s="164">
        <v>12</v>
      </c>
      <c r="D254" s="168">
        <v>1</v>
      </c>
      <c r="E254" s="169">
        <v>1</v>
      </c>
      <c r="F254" s="168">
        <v>2</v>
      </c>
      <c r="G254" s="170">
        <v>8.6999999999999993</v>
      </c>
      <c r="H254" s="171" t="str">
        <f t="shared" si="65"/>
        <v xml:space="preserve"> </v>
      </c>
      <c r="I254" s="171" t="str">
        <f t="shared" si="66"/>
        <v xml:space="preserve"> </v>
      </c>
      <c r="J254" s="171">
        <f t="shared" si="67"/>
        <v>17.399999999999999</v>
      </c>
      <c r="K254" s="171" t="str">
        <f t="shared" si="68"/>
        <v xml:space="preserve"> </v>
      </c>
      <c r="L254" s="171" t="str">
        <f t="shared" si="69"/>
        <v xml:space="preserve"> </v>
      </c>
      <c r="M254" s="171" t="str">
        <f t="shared" si="70"/>
        <v xml:space="preserve"> </v>
      </c>
      <c r="N254" s="171" t="str">
        <f t="shared" si="71"/>
        <v xml:space="preserve"> </v>
      </c>
      <c r="O254" s="171" t="str">
        <f t="shared" si="72"/>
        <v xml:space="preserve"> </v>
      </c>
      <c r="P254" s="171" t="str">
        <f t="shared" si="73"/>
        <v xml:space="preserve"> </v>
      </c>
      <c r="Q254" s="172" t="str">
        <f t="shared" si="74"/>
        <v xml:space="preserve"> </v>
      </c>
      <c r="R254" s="173"/>
    </row>
    <row r="255" spans="1:18" s="145" customFormat="1" ht="12.75" x14ac:dyDescent="0.25">
      <c r="A255" s="166" t="s">
        <v>492</v>
      </c>
      <c r="B255" s="151"/>
      <c r="C255" s="164">
        <v>12</v>
      </c>
      <c r="D255" s="168">
        <v>1</v>
      </c>
      <c r="E255" s="169">
        <v>1</v>
      </c>
      <c r="F255" s="168">
        <v>4</v>
      </c>
      <c r="G255" s="170">
        <v>4</v>
      </c>
      <c r="H255" s="171" t="str">
        <f t="shared" si="65"/>
        <v xml:space="preserve"> </v>
      </c>
      <c r="I255" s="171" t="str">
        <f t="shared" si="66"/>
        <v xml:space="preserve"> </v>
      </c>
      <c r="J255" s="171">
        <f t="shared" si="67"/>
        <v>16</v>
      </c>
      <c r="K255" s="171" t="str">
        <f t="shared" si="68"/>
        <v xml:space="preserve"> </v>
      </c>
      <c r="L255" s="171" t="str">
        <f t="shared" si="69"/>
        <v xml:space="preserve"> </v>
      </c>
      <c r="M255" s="171" t="str">
        <f t="shared" si="70"/>
        <v xml:space="preserve"> </v>
      </c>
      <c r="N255" s="171" t="str">
        <f t="shared" si="71"/>
        <v xml:space="preserve"> </v>
      </c>
      <c r="O255" s="171" t="str">
        <f t="shared" si="72"/>
        <v xml:space="preserve"> </v>
      </c>
      <c r="P255" s="171" t="str">
        <f t="shared" si="73"/>
        <v xml:space="preserve"> </v>
      </c>
      <c r="Q255" s="172" t="str">
        <f t="shared" si="74"/>
        <v xml:space="preserve"> </v>
      </c>
      <c r="R255" s="173"/>
    </row>
    <row r="256" spans="1:18" s="145" customFormat="1" ht="12.75" x14ac:dyDescent="0.25">
      <c r="A256" s="166" t="s">
        <v>493</v>
      </c>
      <c r="B256" s="151"/>
      <c r="C256" s="164">
        <v>12</v>
      </c>
      <c r="D256" s="168">
        <v>1</v>
      </c>
      <c r="E256" s="169">
        <v>1</v>
      </c>
      <c r="F256" s="168">
        <v>2</v>
      </c>
      <c r="G256" s="170">
        <v>9.5</v>
      </c>
      <c r="H256" s="171" t="str">
        <f t="shared" si="65"/>
        <v xml:space="preserve"> </v>
      </c>
      <c r="I256" s="171" t="str">
        <f t="shared" si="66"/>
        <v xml:space="preserve"> </v>
      </c>
      <c r="J256" s="171">
        <f t="shared" si="67"/>
        <v>19</v>
      </c>
      <c r="K256" s="171" t="str">
        <f t="shared" si="68"/>
        <v xml:space="preserve"> </v>
      </c>
      <c r="L256" s="171" t="str">
        <f t="shared" si="69"/>
        <v xml:space="preserve"> </v>
      </c>
      <c r="M256" s="171" t="str">
        <f t="shared" si="70"/>
        <v xml:space="preserve"> </v>
      </c>
      <c r="N256" s="171" t="str">
        <f t="shared" si="71"/>
        <v xml:space="preserve"> </v>
      </c>
      <c r="O256" s="171" t="str">
        <f t="shared" si="72"/>
        <v xml:space="preserve"> </v>
      </c>
      <c r="P256" s="171" t="str">
        <f t="shared" si="73"/>
        <v xml:space="preserve"> </v>
      </c>
      <c r="Q256" s="172" t="str">
        <f t="shared" si="74"/>
        <v xml:space="preserve"> </v>
      </c>
      <c r="R256" s="173"/>
    </row>
    <row r="257" spans="1:18" s="145" customFormat="1" ht="12.75" x14ac:dyDescent="0.25">
      <c r="A257" s="166" t="s">
        <v>494</v>
      </c>
      <c r="B257" s="167"/>
      <c r="C257" s="164">
        <v>12</v>
      </c>
      <c r="D257" s="168">
        <v>1</v>
      </c>
      <c r="E257" s="169">
        <v>1</v>
      </c>
      <c r="F257" s="168">
        <v>2</v>
      </c>
      <c r="G257" s="170">
        <v>9</v>
      </c>
      <c r="H257" s="171" t="str">
        <f t="shared" si="65"/>
        <v xml:space="preserve"> </v>
      </c>
      <c r="I257" s="171" t="str">
        <f t="shared" si="66"/>
        <v xml:space="preserve"> </v>
      </c>
      <c r="J257" s="171">
        <f t="shared" si="67"/>
        <v>18</v>
      </c>
      <c r="K257" s="171" t="str">
        <f t="shared" si="68"/>
        <v xml:space="preserve"> </v>
      </c>
      <c r="L257" s="171" t="str">
        <f t="shared" si="69"/>
        <v xml:space="preserve"> </v>
      </c>
      <c r="M257" s="171" t="str">
        <f t="shared" si="70"/>
        <v xml:space="preserve"> </v>
      </c>
      <c r="N257" s="171" t="str">
        <f t="shared" si="71"/>
        <v xml:space="preserve"> </v>
      </c>
      <c r="O257" s="171" t="str">
        <f t="shared" si="72"/>
        <v xml:space="preserve"> </v>
      </c>
      <c r="P257" s="171" t="str">
        <f t="shared" si="73"/>
        <v xml:space="preserve"> </v>
      </c>
      <c r="Q257" s="172" t="str">
        <f t="shared" si="74"/>
        <v xml:space="preserve"> </v>
      </c>
      <c r="R257" s="173"/>
    </row>
    <row r="258" spans="1:18" s="145" customFormat="1" ht="12.75" x14ac:dyDescent="0.25">
      <c r="A258" s="166" t="s">
        <v>495</v>
      </c>
      <c r="B258" s="174"/>
      <c r="C258" s="164">
        <v>12</v>
      </c>
      <c r="D258" s="168">
        <v>1</v>
      </c>
      <c r="E258" s="169">
        <v>1</v>
      </c>
      <c r="F258" s="168">
        <v>2</v>
      </c>
      <c r="G258" s="170">
        <v>3.5</v>
      </c>
      <c r="H258" s="171" t="str">
        <f t="shared" si="65"/>
        <v xml:space="preserve"> </v>
      </c>
      <c r="I258" s="171" t="str">
        <f t="shared" si="66"/>
        <v xml:space="preserve"> </v>
      </c>
      <c r="J258" s="171">
        <f t="shared" si="67"/>
        <v>7</v>
      </c>
      <c r="K258" s="171" t="str">
        <f t="shared" si="68"/>
        <v xml:space="preserve"> </v>
      </c>
      <c r="L258" s="171" t="str">
        <f t="shared" si="69"/>
        <v xml:space="preserve"> </v>
      </c>
      <c r="M258" s="171" t="str">
        <f t="shared" si="70"/>
        <v xml:space="preserve"> </v>
      </c>
      <c r="N258" s="171" t="str">
        <f t="shared" si="71"/>
        <v xml:space="preserve"> </v>
      </c>
      <c r="O258" s="171" t="str">
        <f t="shared" si="72"/>
        <v xml:space="preserve"> </v>
      </c>
      <c r="P258" s="171" t="str">
        <f t="shared" si="73"/>
        <v xml:space="preserve"> </v>
      </c>
      <c r="Q258" s="172" t="str">
        <f t="shared" si="74"/>
        <v xml:space="preserve"> </v>
      </c>
      <c r="R258" s="173"/>
    </row>
    <row r="259" spans="1:18" s="145" customFormat="1" ht="12.75" x14ac:dyDescent="0.25">
      <c r="A259" s="166" t="s">
        <v>496</v>
      </c>
      <c r="B259" s="174"/>
      <c r="C259" s="164">
        <v>14</v>
      </c>
      <c r="D259" s="168">
        <v>1</v>
      </c>
      <c r="E259" s="169">
        <v>1</v>
      </c>
      <c r="F259" s="168">
        <v>3</v>
      </c>
      <c r="G259" s="170">
        <v>19</v>
      </c>
      <c r="H259" s="171" t="str">
        <f t="shared" si="65"/>
        <v xml:space="preserve"> </v>
      </c>
      <c r="I259" s="171" t="str">
        <f t="shared" si="66"/>
        <v xml:space="preserve"> </v>
      </c>
      <c r="J259" s="171" t="str">
        <f t="shared" si="67"/>
        <v xml:space="preserve"> </v>
      </c>
      <c r="K259" s="171">
        <f t="shared" si="68"/>
        <v>57</v>
      </c>
      <c r="L259" s="171" t="str">
        <f t="shared" si="69"/>
        <v xml:space="preserve"> </v>
      </c>
      <c r="M259" s="171" t="str">
        <f t="shared" si="70"/>
        <v xml:space="preserve"> </v>
      </c>
      <c r="N259" s="171" t="str">
        <f t="shared" si="71"/>
        <v xml:space="preserve"> </v>
      </c>
      <c r="O259" s="171" t="str">
        <f t="shared" si="72"/>
        <v xml:space="preserve"> </v>
      </c>
      <c r="P259" s="171" t="str">
        <f t="shared" si="73"/>
        <v xml:space="preserve"> </v>
      </c>
      <c r="Q259" s="172" t="str">
        <f t="shared" si="74"/>
        <v xml:space="preserve"> </v>
      </c>
      <c r="R259" s="173"/>
    </row>
    <row r="260" spans="1:18" s="145" customFormat="1" ht="12.75" x14ac:dyDescent="0.25">
      <c r="A260" s="166" t="s">
        <v>497</v>
      </c>
      <c r="B260" s="167" t="s">
        <v>265</v>
      </c>
      <c r="C260" s="164">
        <v>8</v>
      </c>
      <c r="D260" s="168">
        <v>1</v>
      </c>
      <c r="E260" s="169">
        <v>1</v>
      </c>
      <c r="F260" s="168">
        <v>102</v>
      </c>
      <c r="G260" s="170">
        <v>1.74</v>
      </c>
      <c r="H260" s="171">
        <f t="shared" si="65"/>
        <v>177.48</v>
      </c>
      <c r="I260" s="171" t="str">
        <f t="shared" si="66"/>
        <v xml:space="preserve"> </v>
      </c>
      <c r="J260" s="171" t="str">
        <f t="shared" si="67"/>
        <v xml:space="preserve"> </v>
      </c>
      <c r="K260" s="171" t="str">
        <f t="shared" si="68"/>
        <v xml:space="preserve"> </v>
      </c>
      <c r="L260" s="171" t="str">
        <f t="shared" si="69"/>
        <v xml:space="preserve"> </v>
      </c>
      <c r="M260" s="171" t="str">
        <f t="shared" si="70"/>
        <v xml:space="preserve"> </v>
      </c>
      <c r="N260" s="171" t="str">
        <f t="shared" si="71"/>
        <v xml:space="preserve"> </v>
      </c>
      <c r="O260" s="171" t="str">
        <f t="shared" si="72"/>
        <v xml:space="preserve"> </v>
      </c>
      <c r="P260" s="171" t="str">
        <f t="shared" si="73"/>
        <v xml:space="preserve"> </v>
      </c>
      <c r="Q260" s="172" t="str">
        <f t="shared" si="74"/>
        <v xml:space="preserve"> </v>
      </c>
      <c r="R260" s="173"/>
    </row>
    <row r="261" spans="1:18" s="145" customFormat="1" ht="12.75" x14ac:dyDescent="0.25">
      <c r="A261" s="166" t="s">
        <v>498</v>
      </c>
      <c r="B261" s="167" t="s">
        <v>250</v>
      </c>
      <c r="C261" s="164">
        <v>16</v>
      </c>
      <c r="D261" s="168">
        <v>1</v>
      </c>
      <c r="E261" s="169">
        <v>1</v>
      </c>
      <c r="F261" s="168">
        <v>5</v>
      </c>
      <c r="G261" s="170">
        <v>2.75</v>
      </c>
      <c r="H261" s="171" t="str">
        <f t="shared" si="65"/>
        <v xml:space="preserve"> </v>
      </c>
      <c r="I261" s="171" t="str">
        <f t="shared" si="66"/>
        <v xml:space="preserve"> </v>
      </c>
      <c r="J261" s="171" t="str">
        <f t="shared" si="67"/>
        <v xml:space="preserve"> </v>
      </c>
      <c r="K261" s="171" t="str">
        <f t="shared" si="68"/>
        <v xml:space="preserve"> </v>
      </c>
      <c r="L261" s="171">
        <f t="shared" si="69"/>
        <v>13.75</v>
      </c>
      <c r="M261" s="171" t="str">
        <f t="shared" si="70"/>
        <v xml:space="preserve"> </v>
      </c>
      <c r="N261" s="171" t="str">
        <f t="shared" si="71"/>
        <v xml:space="preserve"> </v>
      </c>
      <c r="O261" s="171" t="str">
        <f t="shared" si="72"/>
        <v xml:space="preserve"> </v>
      </c>
      <c r="P261" s="171" t="str">
        <f t="shared" si="73"/>
        <v xml:space="preserve"> </v>
      </c>
      <c r="Q261" s="172" t="str">
        <f t="shared" si="74"/>
        <v xml:space="preserve"> </v>
      </c>
      <c r="R261" s="173"/>
    </row>
    <row r="262" spans="1:18" s="145" customFormat="1" ht="12.75" x14ac:dyDescent="0.25">
      <c r="A262" s="166" t="s">
        <v>499</v>
      </c>
      <c r="B262" s="174"/>
      <c r="C262" s="164">
        <v>14</v>
      </c>
      <c r="D262" s="168">
        <v>1</v>
      </c>
      <c r="E262" s="169">
        <v>1</v>
      </c>
      <c r="F262" s="168">
        <v>5</v>
      </c>
      <c r="G262" s="170">
        <v>2.75</v>
      </c>
      <c r="H262" s="171" t="str">
        <f t="shared" si="65"/>
        <v xml:space="preserve"> </v>
      </c>
      <c r="I262" s="171" t="str">
        <f t="shared" si="66"/>
        <v xml:space="preserve"> </v>
      </c>
      <c r="J262" s="171" t="str">
        <f t="shared" si="67"/>
        <v xml:space="preserve"> </v>
      </c>
      <c r="K262" s="171">
        <f t="shared" si="68"/>
        <v>13.75</v>
      </c>
      <c r="L262" s="171" t="str">
        <f t="shared" si="69"/>
        <v xml:space="preserve"> </v>
      </c>
      <c r="M262" s="171" t="str">
        <f t="shared" si="70"/>
        <v xml:space="preserve"> </v>
      </c>
      <c r="N262" s="171" t="str">
        <f t="shared" si="71"/>
        <v xml:space="preserve"> </v>
      </c>
      <c r="O262" s="171" t="str">
        <f t="shared" si="72"/>
        <v xml:space="preserve"> </v>
      </c>
      <c r="P262" s="171" t="str">
        <f t="shared" si="73"/>
        <v xml:space="preserve"> </v>
      </c>
      <c r="Q262" s="172" t="str">
        <f t="shared" si="74"/>
        <v xml:space="preserve"> </v>
      </c>
      <c r="R262" s="173"/>
    </row>
    <row r="263" spans="1:18" s="145" customFormat="1" ht="12.75" x14ac:dyDescent="0.25">
      <c r="A263" s="166" t="s">
        <v>500</v>
      </c>
      <c r="B263" s="174"/>
      <c r="C263" s="164">
        <v>12</v>
      </c>
      <c r="D263" s="168">
        <v>1</v>
      </c>
      <c r="E263" s="169">
        <v>1</v>
      </c>
      <c r="F263" s="168">
        <v>4</v>
      </c>
      <c r="G263" s="170">
        <v>7.7</v>
      </c>
      <c r="H263" s="171" t="str">
        <f t="shared" si="65"/>
        <v xml:space="preserve"> </v>
      </c>
      <c r="I263" s="171" t="str">
        <f t="shared" si="66"/>
        <v xml:space="preserve"> </v>
      </c>
      <c r="J263" s="171">
        <f t="shared" si="67"/>
        <v>30.8</v>
      </c>
      <c r="K263" s="171" t="str">
        <f t="shared" si="68"/>
        <v xml:space="preserve"> </v>
      </c>
      <c r="L263" s="171" t="str">
        <f t="shared" si="69"/>
        <v xml:space="preserve"> </v>
      </c>
      <c r="M263" s="171" t="str">
        <f t="shared" si="70"/>
        <v xml:space="preserve"> </v>
      </c>
      <c r="N263" s="171" t="str">
        <f t="shared" si="71"/>
        <v xml:space="preserve"> </v>
      </c>
      <c r="O263" s="171" t="str">
        <f t="shared" si="72"/>
        <v xml:space="preserve"> </v>
      </c>
      <c r="P263" s="171" t="str">
        <f t="shared" si="73"/>
        <v xml:space="preserve"> </v>
      </c>
      <c r="Q263" s="172" t="str">
        <f t="shared" si="74"/>
        <v xml:space="preserve"> </v>
      </c>
      <c r="R263" s="173"/>
    </row>
    <row r="264" spans="1:18" s="145" customFormat="1" ht="12.75" x14ac:dyDescent="0.25">
      <c r="A264" s="166" t="s">
        <v>501</v>
      </c>
      <c r="B264" s="174"/>
      <c r="C264" s="164">
        <v>16</v>
      </c>
      <c r="D264" s="168">
        <v>1</v>
      </c>
      <c r="E264" s="169">
        <v>1</v>
      </c>
      <c r="F264" s="168">
        <v>4</v>
      </c>
      <c r="G264" s="170">
        <v>8.25</v>
      </c>
      <c r="H264" s="171" t="str">
        <f t="shared" si="65"/>
        <v xml:space="preserve"> </v>
      </c>
      <c r="I264" s="171" t="str">
        <f t="shared" si="66"/>
        <v xml:space="preserve"> </v>
      </c>
      <c r="J264" s="171" t="str">
        <f t="shared" si="67"/>
        <v xml:space="preserve"> </v>
      </c>
      <c r="K264" s="171" t="str">
        <f t="shared" si="68"/>
        <v xml:space="preserve"> </v>
      </c>
      <c r="L264" s="171">
        <f t="shared" si="69"/>
        <v>33</v>
      </c>
      <c r="M264" s="171" t="str">
        <f t="shared" si="70"/>
        <v xml:space="preserve"> </v>
      </c>
      <c r="N264" s="171" t="str">
        <f t="shared" si="71"/>
        <v xml:space="preserve"> </v>
      </c>
      <c r="O264" s="171" t="str">
        <f t="shared" si="72"/>
        <v xml:space="preserve"> </v>
      </c>
      <c r="P264" s="171" t="str">
        <f t="shared" si="73"/>
        <v xml:space="preserve"> </v>
      </c>
      <c r="Q264" s="172" t="str">
        <f t="shared" si="74"/>
        <v xml:space="preserve"> </v>
      </c>
      <c r="R264" s="173"/>
    </row>
    <row r="265" spans="1:18" s="145" customFormat="1" ht="12.75" x14ac:dyDescent="0.25">
      <c r="A265" s="166" t="s">
        <v>502</v>
      </c>
      <c r="B265" s="151" t="s">
        <v>265</v>
      </c>
      <c r="C265" s="164">
        <v>8</v>
      </c>
      <c r="D265" s="168">
        <v>1</v>
      </c>
      <c r="E265" s="169">
        <v>1</v>
      </c>
      <c r="F265" s="168">
        <v>99</v>
      </c>
      <c r="G265" s="170">
        <v>1.6</v>
      </c>
      <c r="H265" s="171">
        <f t="shared" si="65"/>
        <v>158.4</v>
      </c>
      <c r="I265" s="171" t="str">
        <f t="shared" si="66"/>
        <v xml:space="preserve"> </v>
      </c>
      <c r="J265" s="171" t="str">
        <f t="shared" si="67"/>
        <v xml:space="preserve"> </v>
      </c>
      <c r="K265" s="171" t="str">
        <f t="shared" si="68"/>
        <v xml:space="preserve"> </v>
      </c>
      <c r="L265" s="171" t="str">
        <f t="shared" si="69"/>
        <v xml:space="preserve"> </v>
      </c>
      <c r="M265" s="171" t="str">
        <f t="shared" si="70"/>
        <v xml:space="preserve"> </v>
      </c>
      <c r="N265" s="171" t="str">
        <f t="shared" si="71"/>
        <v xml:space="preserve"> </v>
      </c>
      <c r="O265" s="171" t="str">
        <f t="shared" si="72"/>
        <v xml:space="preserve"> </v>
      </c>
      <c r="P265" s="171" t="str">
        <f t="shared" si="73"/>
        <v xml:space="preserve"> </v>
      </c>
      <c r="Q265" s="172" t="str">
        <f t="shared" si="74"/>
        <v xml:space="preserve"> </v>
      </c>
      <c r="R265" s="173"/>
    </row>
    <row r="266" spans="1:18" s="145" customFormat="1" ht="12.75" x14ac:dyDescent="0.25">
      <c r="A266" s="175"/>
      <c r="B266" s="176"/>
      <c r="C266" s="176"/>
      <c r="D266" s="177"/>
      <c r="E266" s="178" t="s">
        <v>301</v>
      </c>
      <c r="F266" s="158"/>
      <c r="G266" s="160"/>
      <c r="H266" s="171">
        <f t="shared" ref="H266:Q266" si="75">SUM(H232:H265)</f>
        <v>1329.1200000000001</v>
      </c>
      <c r="I266" s="171">
        <f t="shared" si="75"/>
        <v>347.09999999999997</v>
      </c>
      <c r="J266" s="171">
        <f t="shared" si="75"/>
        <v>202.24</v>
      </c>
      <c r="K266" s="171">
        <f t="shared" si="75"/>
        <v>133</v>
      </c>
      <c r="L266" s="171">
        <f t="shared" si="75"/>
        <v>98.2</v>
      </c>
      <c r="M266" s="171">
        <f t="shared" si="75"/>
        <v>0</v>
      </c>
      <c r="N266" s="171">
        <f t="shared" si="75"/>
        <v>0</v>
      </c>
      <c r="O266" s="171">
        <f t="shared" si="75"/>
        <v>0</v>
      </c>
      <c r="P266" s="171">
        <f t="shared" si="75"/>
        <v>0</v>
      </c>
      <c r="Q266" s="179">
        <f t="shared" si="75"/>
        <v>0</v>
      </c>
      <c r="R266" s="173"/>
    </row>
    <row r="267" spans="1:18" s="145" customFormat="1" ht="12.75" x14ac:dyDescent="0.25">
      <c r="A267" s="180"/>
      <c r="B267" s="24"/>
      <c r="C267" s="24"/>
      <c r="D267" s="181"/>
      <c r="E267" s="178" t="s">
        <v>302</v>
      </c>
      <c r="F267" s="158"/>
      <c r="G267" s="160"/>
      <c r="H267" s="171">
        <f t="shared" ref="H267:Q267" si="76">H266*H231</f>
        <v>525.00240000000008</v>
      </c>
      <c r="I267" s="171">
        <f t="shared" si="76"/>
        <v>214.16069999999996</v>
      </c>
      <c r="J267" s="171">
        <f t="shared" si="76"/>
        <v>179.58912000000001</v>
      </c>
      <c r="K267" s="171">
        <f t="shared" si="76"/>
        <v>160.66399999999999</v>
      </c>
      <c r="L267" s="171">
        <f t="shared" si="76"/>
        <v>154.95960000000002</v>
      </c>
      <c r="M267" s="171">
        <f t="shared" si="76"/>
        <v>0</v>
      </c>
      <c r="N267" s="171">
        <f t="shared" si="76"/>
        <v>0</v>
      </c>
      <c r="O267" s="171">
        <f t="shared" si="76"/>
        <v>0</v>
      </c>
      <c r="P267" s="171">
        <f t="shared" si="76"/>
        <v>0</v>
      </c>
      <c r="Q267" s="179">
        <f t="shared" si="76"/>
        <v>0</v>
      </c>
      <c r="R267" s="182"/>
    </row>
    <row r="268" spans="1:18" s="145" customFormat="1" ht="12.75" x14ac:dyDescent="0.25">
      <c r="A268" s="180"/>
      <c r="B268" s="24"/>
      <c r="C268" s="24"/>
      <c r="D268" s="181"/>
      <c r="E268" s="178" t="s">
        <v>303</v>
      </c>
      <c r="F268" s="158"/>
      <c r="G268" s="160"/>
      <c r="H268" s="171"/>
      <c r="I268" s="171"/>
      <c r="J268" s="171"/>
      <c r="K268" s="171"/>
      <c r="L268" s="171"/>
      <c r="M268" s="171"/>
      <c r="N268" s="171"/>
      <c r="O268" s="171"/>
      <c r="P268" s="171"/>
      <c r="Q268" s="179"/>
      <c r="R268" s="182"/>
    </row>
    <row r="269" spans="1:18" s="145" customFormat="1" ht="12.75" x14ac:dyDescent="0.25">
      <c r="A269" s="180"/>
      <c r="B269" s="24"/>
      <c r="C269" s="24"/>
      <c r="D269" s="181"/>
      <c r="E269" s="178" t="s">
        <v>304</v>
      </c>
      <c r="F269" s="158"/>
      <c r="G269" s="160"/>
      <c r="H269" s="171">
        <f t="shared" ref="H269:Q269" si="77">SUM(H267:H268)</f>
        <v>525.00240000000008</v>
      </c>
      <c r="I269" s="171">
        <f t="shared" si="77"/>
        <v>214.16069999999996</v>
      </c>
      <c r="J269" s="171">
        <f t="shared" si="77"/>
        <v>179.58912000000001</v>
      </c>
      <c r="K269" s="171">
        <f t="shared" si="77"/>
        <v>160.66399999999999</v>
      </c>
      <c r="L269" s="171">
        <f t="shared" si="77"/>
        <v>154.95960000000002</v>
      </c>
      <c r="M269" s="171">
        <f t="shared" si="77"/>
        <v>0</v>
      </c>
      <c r="N269" s="171">
        <f t="shared" si="77"/>
        <v>0</v>
      </c>
      <c r="O269" s="171">
        <f t="shared" si="77"/>
        <v>0</v>
      </c>
      <c r="P269" s="171">
        <f t="shared" si="77"/>
        <v>0</v>
      </c>
      <c r="Q269" s="179">
        <f t="shared" si="77"/>
        <v>0</v>
      </c>
      <c r="R269" s="182"/>
    </row>
    <row r="270" spans="1:18" s="145" customFormat="1" ht="13.5" thickBot="1" x14ac:dyDescent="0.3">
      <c r="A270" s="183"/>
      <c r="B270" s="184"/>
      <c r="C270" s="184"/>
      <c r="D270" s="185"/>
      <c r="E270" s="523" t="s">
        <v>305</v>
      </c>
      <c r="F270" s="524"/>
      <c r="G270" s="525"/>
      <c r="H270" s="186" t="s">
        <v>306</v>
      </c>
      <c r="I270" s="186">
        <f>SUM(H269:J269)</f>
        <v>918.75221999999997</v>
      </c>
      <c r="J270" s="186" t="s">
        <v>307</v>
      </c>
      <c r="K270" s="186" t="s">
        <v>308</v>
      </c>
      <c r="L270" s="186">
        <f>SUM(K269:Q269)</f>
        <v>315.62360000000001</v>
      </c>
      <c r="M270" s="186" t="s">
        <v>307</v>
      </c>
      <c r="N270" s="186"/>
      <c r="O270" s="186"/>
      <c r="P270" s="186"/>
      <c r="Q270" s="187">
        <f>I270+L270</f>
        <v>1234.37582</v>
      </c>
      <c r="R270" s="182"/>
    </row>
    <row r="271" spans="1:18" ht="12.75" thickTop="1" x14ac:dyDescent="0.25"/>
    <row r="272" spans="1:18" ht="12.75" thickBot="1" x14ac:dyDescent="0.3"/>
    <row r="273" spans="1:18" s="145" customFormat="1" ht="13.5" thickTop="1" x14ac:dyDescent="0.25">
      <c r="A273" s="136" t="s">
        <v>309</v>
      </c>
      <c r="B273" s="137"/>
      <c r="C273" s="138" t="s">
        <v>0</v>
      </c>
      <c r="D273" s="192" t="str">
        <f>D226</f>
        <v>HAFZULLAH İNŞ. MİM. BİLİŞ. TİC. LTD. ŞTİ. LTD.ŞTİ.</v>
      </c>
      <c r="E273" s="139"/>
      <c r="F273" s="139"/>
      <c r="G273" s="139"/>
      <c r="H273" s="139"/>
      <c r="I273" s="139"/>
      <c r="J273" s="139"/>
      <c r="K273" s="139"/>
      <c r="L273" s="139"/>
      <c r="M273" s="139"/>
      <c r="N273" s="140"/>
      <c r="O273" s="141"/>
      <c r="P273" s="142" t="s">
        <v>270</v>
      </c>
      <c r="Q273" s="143">
        <f>Q226</f>
        <v>39370</v>
      </c>
      <c r="R273" s="144"/>
    </row>
    <row r="274" spans="1:18" s="145" customFormat="1" ht="12.75" x14ac:dyDescent="0.25">
      <c r="A274" s="146" t="s">
        <v>310</v>
      </c>
      <c r="B274" s="147"/>
      <c r="C274" s="148" t="s">
        <v>0</v>
      </c>
      <c r="D274" s="149" t="str">
        <f>D227</f>
        <v>İŞ MERKEZİ KABA İŞLER KEŞİF</v>
      </c>
      <c r="E274" s="149"/>
      <c r="F274" s="149"/>
      <c r="G274" s="149"/>
      <c r="H274" s="149"/>
      <c r="I274" s="149"/>
      <c r="J274" s="149"/>
      <c r="K274" s="149"/>
      <c r="L274" s="149"/>
      <c r="M274" s="149"/>
      <c r="N274" s="150"/>
      <c r="O274" s="151"/>
      <c r="P274" s="152" t="s">
        <v>271</v>
      </c>
      <c r="Q274" s="153"/>
      <c r="R274" s="154"/>
    </row>
    <row r="275" spans="1:18" s="145" customFormat="1" ht="12.75" x14ac:dyDescent="0.25">
      <c r="A275" s="146" t="s">
        <v>311</v>
      </c>
      <c r="B275" s="147"/>
      <c r="C275" s="148" t="s">
        <v>0</v>
      </c>
      <c r="D275" s="195" t="str">
        <f>D228</f>
        <v>+3.00 KOTU B.A DEMİRİ</v>
      </c>
      <c r="E275" s="155"/>
      <c r="F275" s="155"/>
      <c r="G275" s="155"/>
      <c r="H275" s="149"/>
      <c r="I275" s="149"/>
      <c r="J275" s="149"/>
      <c r="K275" s="149"/>
      <c r="L275" s="149"/>
      <c r="M275" s="149"/>
      <c r="N275" s="156"/>
      <c r="O275" s="151"/>
      <c r="P275" s="152" t="s">
        <v>272</v>
      </c>
      <c r="Q275" s="153">
        <v>7</v>
      </c>
      <c r="R275" s="154"/>
    </row>
    <row r="276" spans="1:18" s="145" customFormat="1" ht="12.75" x14ac:dyDescent="0.25">
      <c r="A276" s="157" t="s">
        <v>312</v>
      </c>
      <c r="B276" s="158"/>
      <c r="C276" s="159" t="s">
        <v>0</v>
      </c>
      <c r="D276" s="193" t="str">
        <f>D229</f>
        <v>TD-TK-07.004</v>
      </c>
      <c r="E276" s="158"/>
      <c r="F276" s="158"/>
      <c r="G276" s="160"/>
      <c r="H276" s="526" t="s">
        <v>273</v>
      </c>
      <c r="I276" s="527"/>
      <c r="J276" s="527"/>
      <c r="K276" s="527"/>
      <c r="L276" s="527"/>
      <c r="M276" s="527"/>
      <c r="N276" s="527"/>
      <c r="O276" s="527"/>
      <c r="P276" s="161"/>
      <c r="Q276" s="162"/>
      <c r="R276" s="163"/>
    </row>
    <row r="277" spans="1:18" s="145" customFormat="1" ht="12.75" x14ac:dyDescent="0.25">
      <c r="A277" s="528" t="s">
        <v>274</v>
      </c>
      <c r="B277" s="529" t="s">
        <v>275</v>
      </c>
      <c r="C277" s="529" t="s">
        <v>276</v>
      </c>
      <c r="D277" s="530" t="s">
        <v>58</v>
      </c>
      <c r="E277" s="531"/>
      <c r="F277" s="532"/>
      <c r="G277" s="536" t="s">
        <v>277</v>
      </c>
      <c r="H277" s="164">
        <v>8</v>
      </c>
      <c r="I277" s="164">
        <v>10</v>
      </c>
      <c r="J277" s="164">
        <v>12</v>
      </c>
      <c r="K277" s="164">
        <v>14</v>
      </c>
      <c r="L277" s="164">
        <v>16</v>
      </c>
      <c r="M277" s="164">
        <v>18</v>
      </c>
      <c r="N277" s="164">
        <v>20</v>
      </c>
      <c r="O277" s="164">
        <v>22</v>
      </c>
      <c r="P277" s="164">
        <v>25</v>
      </c>
      <c r="Q277" s="165">
        <v>32</v>
      </c>
      <c r="R277" s="154"/>
    </row>
    <row r="278" spans="1:18" s="145" customFormat="1" ht="12.75" x14ac:dyDescent="0.25">
      <c r="A278" s="528"/>
      <c r="B278" s="529"/>
      <c r="C278" s="529"/>
      <c r="D278" s="533"/>
      <c r="E278" s="534"/>
      <c r="F278" s="535"/>
      <c r="G278" s="537"/>
      <c r="H278" s="164">
        <v>0.39500000000000002</v>
      </c>
      <c r="I278" s="164">
        <v>0.61699999999999999</v>
      </c>
      <c r="J278" s="164">
        <v>0.88800000000000001</v>
      </c>
      <c r="K278" s="164">
        <v>1.208</v>
      </c>
      <c r="L278" s="164">
        <v>1.5780000000000001</v>
      </c>
      <c r="M278" s="164">
        <v>1.998</v>
      </c>
      <c r="N278" s="164">
        <v>2.4660000000000002</v>
      </c>
      <c r="O278" s="164">
        <v>2.984</v>
      </c>
      <c r="P278" s="164">
        <v>3.68</v>
      </c>
      <c r="Q278" s="165">
        <v>6.3179999999999996</v>
      </c>
      <c r="R278" s="154"/>
    </row>
    <row r="279" spans="1:18" s="145" customFormat="1" ht="12.75" x14ac:dyDescent="0.25">
      <c r="A279" s="166" t="s">
        <v>501</v>
      </c>
      <c r="B279" s="167" t="s">
        <v>571</v>
      </c>
      <c r="C279" s="164">
        <v>12</v>
      </c>
      <c r="D279" s="168">
        <v>1</v>
      </c>
      <c r="E279" s="169">
        <v>1</v>
      </c>
      <c r="F279" s="168">
        <v>4</v>
      </c>
      <c r="G279" s="170">
        <v>7.31</v>
      </c>
      <c r="H279" s="171" t="str">
        <f t="shared" ref="H279:H310" si="78">IF(C279=8,D279*F279*G279," ")</f>
        <v xml:space="preserve"> </v>
      </c>
      <c r="I279" s="171" t="str">
        <f t="shared" ref="I279:I310" si="79">IF(C279=10,D279*F279*G279," ")</f>
        <v xml:space="preserve"> </v>
      </c>
      <c r="J279" s="171">
        <f t="shared" ref="J279:J310" si="80">IF(C279=12,D279*F279*G279," ")</f>
        <v>29.24</v>
      </c>
      <c r="K279" s="171" t="str">
        <f t="shared" ref="K279:K310" si="81">IF(C279=14,D279*F279*G279," ")</f>
        <v xml:space="preserve"> </v>
      </c>
      <c r="L279" s="171" t="str">
        <f t="shared" ref="L279:L310" si="82">IF(C279=16,D279*F279*G279," ")</f>
        <v xml:space="preserve"> </v>
      </c>
      <c r="M279" s="171" t="str">
        <f t="shared" ref="M279:M310" si="83">IF(C279=18,D279*F279*G279," ")</f>
        <v xml:space="preserve"> </v>
      </c>
      <c r="N279" s="171" t="str">
        <f t="shared" ref="N279:N310" si="84">IF(C279=20,D279*F279*G279," ")</f>
        <v xml:space="preserve"> </v>
      </c>
      <c r="O279" s="171" t="str">
        <f t="shared" ref="O279:O310" si="85">IF(C279=22,D279*F279*G279," ")</f>
        <v xml:space="preserve"> </v>
      </c>
      <c r="P279" s="171" t="str">
        <f t="shared" ref="P279:P310" si="86">IF(C279=25,D279*F279*G279," ")</f>
        <v xml:space="preserve"> </v>
      </c>
      <c r="Q279" s="172" t="str">
        <f t="shared" ref="Q279:Q310" si="87">IF(C279=32,D279*F279*G279," ")</f>
        <v xml:space="preserve"> </v>
      </c>
      <c r="R279" s="173"/>
    </row>
    <row r="280" spans="1:18" s="145" customFormat="1" ht="12.75" x14ac:dyDescent="0.25">
      <c r="A280" s="166" t="s">
        <v>502</v>
      </c>
      <c r="B280" s="167"/>
      <c r="C280" s="164">
        <v>16</v>
      </c>
      <c r="D280" s="168">
        <v>1</v>
      </c>
      <c r="E280" s="169">
        <v>1</v>
      </c>
      <c r="F280" s="168">
        <v>10</v>
      </c>
      <c r="G280" s="170">
        <v>6.65</v>
      </c>
      <c r="H280" s="171" t="str">
        <f t="shared" si="78"/>
        <v xml:space="preserve"> </v>
      </c>
      <c r="I280" s="171" t="str">
        <f t="shared" si="79"/>
        <v xml:space="preserve"> </v>
      </c>
      <c r="J280" s="171" t="str">
        <f t="shared" si="80"/>
        <v xml:space="preserve"> </v>
      </c>
      <c r="K280" s="171" t="str">
        <f t="shared" si="81"/>
        <v xml:space="preserve"> </v>
      </c>
      <c r="L280" s="171">
        <f t="shared" si="82"/>
        <v>66.5</v>
      </c>
      <c r="M280" s="171" t="str">
        <f t="shared" si="83"/>
        <v xml:space="preserve"> </v>
      </c>
      <c r="N280" s="171" t="str">
        <f t="shared" si="84"/>
        <v xml:space="preserve"> </v>
      </c>
      <c r="O280" s="171" t="str">
        <f t="shared" si="85"/>
        <v xml:space="preserve"> </v>
      </c>
      <c r="P280" s="171" t="str">
        <f t="shared" si="86"/>
        <v xml:space="preserve"> </v>
      </c>
      <c r="Q280" s="172" t="str">
        <f t="shared" si="87"/>
        <v xml:space="preserve"> </v>
      </c>
      <c r="R280" s="173"/>
    </row>
    <row r="281" spans="1:18" s="145" customFormat="1" ht="12.75" x14ac:dyDescent="0.25">
      <c r="A281" s="166" t="s">
        <v>503</v>
      </c>
      <c r="B281" s="151" t="s">
        <v>265</v>
      </c>
      <c r="C281" s="164">
        <v>8</v>
      </c>
      <c r="D281" s="168">
        <v>1</v>
      </c>
      <c r="E281" s="169">
        <v>1</v>
      </c>
      <c r="F281" s="168">
        <v>98</v>
      </c>
      <c r="G281" s="170">
        <v>1.6</v>
      </c>
      <c r="H281" s="171">
        <f t="shared" si="78"/>
        <v>156.80000000000001</v>
      </c>
      <c r="I281" s="171" t="str">
        <f t="shared" si="79"/>
        <v xml:space="preserve"> </v>
      </c>
      <c r="J281" s="171" t="str">
        <f t="shared" si="80"/>
        <v xml:space="preserve"> </v>
      </c>
      <c r="K281" s="171" t="str">
        <f t="shared" si="81"/>
        <v xml:space="preserve"> </v>
      </c>
      <c r="L281" s="171" t="str">
        <f t="shared" si="82"/>
        <v xml:space="preserve"> </v>
      </c>
      <c r="M281" s="171" t="str">
        <f t="shared" si="83"/>
        <v xml:space="preserve"> </v>
      </c>
      <c r="N281" s="171" t="str">
        <f t="shared" si="84"/>
        <v xml:space="preserve"> </v>
      </c>
      <c r="O281" s="171" t="str">
        <f t="shared" si="85"/>
        <v xml:space="preserve"> </v>
      </c>
      <c r="P281" s="171" t="str">
        <f t="shared" si="86"/>
        <v xml:space="preserve"> </v>
      </c>
      <c r="Q281" s="172" t="str">
        <f t="shared" si="87"/>
        <v xml:space="preserve"> </v>
      </c>
      <c r="R281" s="173"/>
    </row>
    <row r="282" spans="1:18" s="145" customFormat="1" ht="12.75" x14ac:dyDescent="0.25">
      <c r="A282" s="166" t="s">
        <v>504</v>
      </c>
      <c r="B282" s="151" t="s">
        <v>572</v>
      </c>
      <c r="C282" s="164">
        <v>14</v>
      </c>
      <c r="D282" s="168">
        <v>1</v>
      </c>
      <c r="E282" s="169">
        <v>1</v>
      </c>
      <c r="F282" s="168">
        <v>1</v>
      </c>
      <c r="G282" s="170">
        <v>1.4</v>
      </c>
      <c r="H282" s="171" t="str">
        <f t="shared" si="78"/>
        <v xml:space="preserve"> </v>
      </c>
      <c r="I282" s="171" t="str">
        <f t="shared" si="79"/>
        <v xml:space="preserve"> </v>
      </c>
      <c r="J282" s="171" t="str">
        <f t="shared" si="80"/>
        <v xml:space="preserve"> </v>
      </c>
      <c r="K282" s="171">
        <f t="shared" si="81"/>
        <v>1.4</v>
      </c>
      <c r="L282" s="171" t="str">
        <f t="shared" si="82"/>
        <v xml:space="preserve"> </v>
      </c>
      <c r="M282" s="171" t="str">
        <f t="shared" si="83"/>
        <v xml:space="preserve"> </v>
      </c>
      <c r="N282" s="171" t="str">
        <f t="shared" si="84"/>
        <v xml:space="preserve"> </v>
      </c>
      <c r="O282" s="171" t="str">
        <f t="shared" si="85"/>
        <v xml:space="preserve"> </v>
      </c>
      <c r="P282" s="171" t="str">
        <f t="shared" si="86"/>
        <v xml:space="preserve"> </v>
      </c>
      <c r="Q282" s="172" t="str">
        <f t="shared" si="87"/>
        <v xml:space="preserve"> </v>
      </c>
      <c r="R282" s="173"/>
    </row>
    <row r="283" spans="1:18" s="145" customFormat="1" ht="12.75" x14ac:dyDescent="0.25">
      <c r="A283" s="166" t="s">
        <v>505</v>
      </c>
      <c r="B283" s="151"/>
      <c r="C283" s="164">
        <v>12</v>
      </c>
      <c r="D283" s="168">
        <v>1</v>
      </c>
      <c r="E283" s="169">
        <v>1</v>
      </c>
      <c r="F283" s="168">
        <v>1</v>
      </c>
      <c r="G283" s="170">
        <v>2.9</v>
      </c>
      <c r="H283" s="171" t="str">
        <f t="shared" si="78"/>
        <v xml:space="preserve"> </v>
      </c>
      <c r="I283" s="171" t="str">
        <f t="shared" si="79"/>
        <v xml:space="preserve"> </v>
      </c>
      <c r="J283" s="171">
        <f t="shared" si="80"/>
        <v>2.9</v>
      </c>
      <c r="K283" s="171" t="str">
        <f t="shared" si="81"/>
        <v xml:space="preserve"> </v>
      </c>
      <c r="L283" s="171" t="str">
        <f t="shared" si="82"/>
        <v xml:space="preserve"> </v>
      </c>
      <c r="M283" s="171" t="str">
        <f t="shared" si="83"/>
        <v xml:space="preserve"> </v>
      </c>
      <c r="N283" s="171" t="str">
        <f t="shared" si="84"/>
        <v xml:space="preserve"> </v>
      </c>
      <c r="O283" s="171" t="str">
        <f t="shared" si="85"/>
        <v xml:space="preserve"> </v>
      </c>
      <c r="P283" s="171" t="str">
        <f t="shared" si="86"/>
        <v xml:space="preserve"> </v>
      </c>
      <c r="Q283" s="172" t="str">
        <f t="shared" si="87"/>
        <v xml:space="preserve"> </v>
      </c>
      <c r="R283" s="173"/>
    </row>
    <row r="284" spans="1:18" s="145" customFormat="1" ht="12.75" x14ac:dyDescent="0.25">
      <c r="A284" s="166" t="s">
        <v>506</v>
      </c>
      <c r="B284" s="151"/>
      <c r="C284" s="164">
        <v>12</v>
      </c>
      <c r="D284" s="168">
        <v>1</v>
      </c>
      <c r="E284" s="169">
        <v>1</v>
      </c>
      <c r="F284" s="168">
        <v>3</v>
      </c>
      <c r="G284" s="170">
        <v>3.14</v>
      </c>
      <c r="H284" s="171" t="str">
        <f t="shared" si="78"/>
        <v xml:space="preserve"> </v>
      </c>
      <c r="I284" s="171" t="str">
        <f t="shared" si="79"/>
        <v xml:space="preserve"> </v>
      </c>
      <c r="J284" s="171">
        <f t="shared" si="80"/>
        <v>9.42</v>
      </c>
      <c r="K284" s="171" t="str">
        <f t="shared" si="81"/>
        <v xml:space="preserve"> </v>
      </c>
      <c r="L284" s="171" t="str">
        <f t="shared" si="82"/>
        <v xml:space="preserve"> </v>
      </c>
      <c r="M284" s="171" t="str">
        <f t="shared" si="83"/>
        <v xml:space="preserve"> </v>
      </c>
      <c r="N284" s="171" t="str">
        <f t="shared" si="84"/>
        <v xml:space="preserve"> </v>
      </c>
      <c r="O284" s="171" t="str">
        <f t="shared" si="85"/>
        <v xml:space="preserve"> </v>
      </c>
      <c r="P284" s="171" t="str">
        <f t="shared" si="86"/>
        <v xml:space="preserve"> </v>
      </c>
      <c r="Q284" s="172" t="str">
        <f t="shared" si="87"/>
        <v xml:space="preserve"> </v>
      </c>
      <c r="R284" s="173"/>
    </row>
    <row r="285" spans="1:18" s="145" customFormat="1" ht="12.75" x14ac:dyDescent="0.25">
      <c r="A285" s="166" t="s">
        <v>507</v>
      </c>
      <c r="B285" s="151"/>
      <c r="C285" s="164">
        <v>12</v>
      </c>
      <c r="D285" s="168">
        <v>1</v>
      </c>
      <c r="E285" s="169">
        <v>1</v>
      </c>
      <c r="F285" s="168">
        <v>3</v>
      </c>
      <c r="G285" s="170">
        <v>3.14</v>
      </c>
      <c r="H285" s="171" t="str">
        <f t="shared" si="78"/>
        <v xml:space="preserve"> </v>
      </c>
      <c r="I285" s="171" t="str">
        <f t="shared" si="79"/>
        <v xml:space="preserve"> </v>
      </c>
      <c r="J285" s="171">
        <f t="shared" si="80"/>
        <v>9.42</v>
      </c>
      <c r="K285" s="171" t="str">
        <f t="shared" si="81"/>
        <v xml:space="preserve"> </v>
      </c>
      <c r="L285" s="171" t="str">
        <f t="shared" si="82"/>
        <v xml:space="preserve"> </v>
      </c>
      <c r="M285" s="171" t="str">
        <f t="shared" si="83"/>
        <v xml:space="preserve"> </v>
      </c>
      <c r="N285" s="171" t="str">
        <f t="shared" si="84"/>
        <v xml:space="preserve"> </v>
      </c>
      <c r="O285" s="171" t="str">
        <f t="shared" si="85"/>
        <v xml:space="preserve"> </v>
      </c>
      <c r="P285" s="171" t="str">
        <f t="shared" si="86"/>
        <v xml:space="preserve"> </v>
      </c>
      <c r="Q285" s="172" t="str">
        <f t="shared" si="87"/>
        <v xml:space="preserve"> </v>
      </c>
      <c r="R285" s="173"/>
    </row>
    <row r="286" spans="1:18" s="145" customFormat="1" ht="12.75" x14ac:dyDescent="0.25">
      <c r="A286" s="166" t="s">
        <v>508</v>
      </c>
      <c r="B286" s="151" t="s">
        <v>265</v>
      </c>
      <c r="C286" s="164">
        <v>8</v>
      </c>
      <c r="D286" s="168">
        <v>1</v>
      </c>
      <c r="E286" s="169">
        <v>1</v>
      </c>
      <c r="F286" s="168">
        <v>24</v>
      </c>
      <c r="G286" s="170">
        <v>1.64</v>
      </c>
      <c r="H286" s="171">
        <f t="shared" si="78"/>
        <v>39.36</v>
      </c>
      <c r="I286" s="171" t="str">
        <f t="shared" si="79"/>
        <v xml:space="preserve"> </v>
      </c>
      <c r="J286" s="171" t="str">
        <f t="shared" si="80"/>
        <v xml:space="preserve"> </v>
      </c>
      <c r="K286" s="171" t="str">
        <f t="shared" si="81"/>
        <v xml:space="preserve"> </v>
      </c>
      <c r="L286" s="171" t="str">
        <f t="shared" si="82"/>
        <v xml:space="preserve"> </v>
      </c>
      <c r="M286" s="171" t="str">
        <f t="shared" si="83"/>
        <v xml:space="preserve"> </v>
      </c>
      <c r="N286" s="171" t="str">
        <f t="shared" si="84"/>
        <v xml:space="preserve"> </v>
      </c>
      <c r="O286" s="171" t="str">
        <f t="shared" si="85"/>
        <v xml:space="preserve"> </v>
      </c>
      <c r="P286" s="171" t="str">
        <f t="shared" si="86"/>
        <v xml:space="preserve"> </v>
      </c>
      <c r="Q286" s="172" t="str">
        <f t="shared" si="87"/>
        <v xml:space="preserve"> </v>
      </c>
      <c r="R286" s="173"/>
    </row>
    <row r="287" spans="1:18" s="145" customFormat="1" ht="12.75" x14ac:dyDescent="0.25">
      <c r="A287" s="166" t="s">
        <v>509</v>
      </c>
      <c r="B287" s="151" t="s">
        <v>573</v>
      </c>
      <c r="C287" s="164">
        <v>12</v>
      </c>
      <c r="D287" s="168">
        <v>1</v>
      </c>
      <c r="E287" s="169">
        <v>1</v>
      </c>
      <c r="F287" s="168">
        <v>3</v>
      </c>
      <c r="G287" s="170">
        <v>2.66</v>
      </c>
      <c r="H287" s="171" t="str">
        <f t="shared" si="78"/>
        <v xml:space="preserve"> </v>
      </c>
      <c r="I287" s="171" t="str">
        <f t="shared" si="79"/>
        <v xml:space="preserve"> </v>
      </c>
      <c r="J287" s="171">
        <f t="shared" si="80"/>
        <v>7.98</v>
      </c>
      <c r="K287" s="171" t="str">
        <f t="shared" si="81"/>
        <v xml:space="preserve"> </v>
      </c>
      <c r="L287" s="171" t="str">
        <f t="shared" si="82"/>
        <v xml:space="preserve"> </v>
      </c>
      <c r="M287" s="171" t="str">
        <f t="shared" si="83"/>
        <v xml:space="preserve"> </v>
      </c>
      <c r="N287" s="171" t="str">
        <f t="shared" si="84"/>
        <v xml:space="preserve"> </v>
      </c>
      <c r="O287" s="171" t="str">
        <f t="shared" si="85"/>
        <v xml:space="preserve"> </v>
      </c>
      <c r="P287" s="171" t="str">
        <f t="shared" si="86"/>
        <v xml:space="preserve"> </v>
      </c>
      <c r="Q287" s="172" t="str">
        <f t="shared" si="87"/>
        <v xml:space="preserve"> </v>
      </c>
      <c r="R287" s="173"/>
    </row>
    <row r="288" spans="1:18" s="145" customFormat="1" ht="12.75" x14ac:dyDescent="0.25">
      <c r="A288" s="166" t="s">
        <v>510</v>
      </c>
      <c r="B288" s="151"/>
      <c r="C288" s="164">
        <v>12</v>
      </c>
      <c r="D288" s="168">
        <v>1</v>
      </c>
      <c r="E288" s="169">
        <v>1</v>
      </c>
      <c r="F288" s="168">
        <v>3</v>
      </c>
      <c r="G288" s="170">
        <v>2.66</v>
      </c>
      <c r="H288" s="171" t="str">
        <f t="shared" si="78"/>
        <v xml:space="preserve"> </v>
      </c>
      <c r="I288" s="171" t="str">
        <f t="shared" si="79"/>
        <v xml:space="preserve"> </v>
      </c>
      <c r="J288" s="171">
        <f t="shared" si="80"/>
        <v>7.98</v>
      </c>
      <c r="K288" s="171" t="str">
        <f t="shared" si="81"/>
        <v xml:space="preserve"> </v>
      </c>
      <c r="L288" s="171" t="str">
        <f t="shared" si="82"/>
        <v xml:space="preserve"> </v>
      </c>
      <c r="M288" s="171" t="str">
        <f t="shared" si="83"/>
        <v xml:space="preserve"> </v>
      </c>
      <c r="N288" s="171" t="str">
        <f t="shared" si="84"/>
        <v xml:space="preserve"> </v>
      </c>
      <c r="O288" s="171" t="str">
        <f t="shared" si="85"/>
        <v xml:space="preserve"> </v>
      </c>
      <c r="P288" s="171" t="str">
        <f t="shared" si="86"/>
        <v xml:space="preserve"> </v>
      </c>
      <c r="Q288" s="172" t="str">
        <f t="shared" si="87"/>
        <v xml:space="preserve"> </v>
      </c>
      <c r="R288" s="173"/>
    </row>
    <row r="289" spans="1:18" s="145" customFormat="1" ht="12.75" x14ac:dyDescent="0.25">
      <c r="A289" s="166" t="s">
        <v>511</v>
      </c>
      <c r="B289" s="151" t="s">
        <v>265</v>
      </c>
      <c r="C289" s="164">
        <v>8</v>
      </c>
      <c r="D289" s="168">
        <v>1</v>
      </c>
      <c r="E289" s="169">
        <v>1</v>
      </c>
      <c r="F289" s="168">
        <v>24</v>
      </c>
      <c r="G289" s="170">
        <v>1.44</v>
      </c>
      <c r="H289" s="171">
        <f t="shared" si="78"/>
        <v>34.56</v>
      </c>
      <c r="I289" s="171" t="str">
        <f t="shared" si="79"/>
        <v xml:space="preserve"> </v>
      </c>
      <c r="J289" s="171" t="str">
        <f t="shared" si="80"/>
        <v xml:space="preserve"> </v>
      </c>
      <c r="K289" s="171" t="str">
        <f t="shared" si="81"/>
        <v xml:space="preserve"> </v>
      </c>
      <c r="L289" s="171" t="str">
        <f t="shared" si="82"/>
        <v xml:space="preserve"> </v>
      </c>
      <c r="M289" s="171" t="str">
        <f t="shared" si="83"/>
        <v xml:space="preserve"> </v>
      </c>
      <c r="N289" s="171" t="str">
        <f t="shared" si="84"/>
        <v xml:space="preserve"> </v>
      </c>
      <c r="O289" s="171" t="str">
        <f t="shared" si="85"/>
        <v xml:space="preserve"> </v>
      </c>
      <c r="P289" s="171" t="str">
        <f t="shared" si="86"/>
        <v xml:space="preserve"> </v>
      </c>
      <c r="Q289" s="172" t="str">
        <f t="shared" si="87"/>
        <v xml:space="preserve"> </v>
      </c>
      <c r="R289" s="173"/>
    </row>
    <row r="290" spans="1:18" s="145" customFormat="1" ht="12.75" x14ac:dyDescent="0.25">
      <c r="A290" s="166" t="s">
        <v>512</v>
      </c>
      <c r="B290" s="151" t="s">
        <v>574</v>
      </c>
      <c r="C290" s="164">
        <v>12</v>
      </c>
      <c r="D290" s="168">
        <v>1</v>
      </c>
      <c r="E290" s="169">
        <v>1</v>
      </c>
      <c r="F290" s="168">
        <v>2</v>
      </c>
      <c r="G290" s="170">
        <v>3.6</v>
      </c>
      <c r="H290" s="171" t="str">
        <f t="shared" si="78"/>
        <v xml:space="preserve"> </v>
      </c>
      <c r="I290" s="171" t="str">
        <f t="shared" si="79"/>
        <v xml:space="preserve"> </v>
      </c>
      <c r="J290" s="171">
        <f t="shared" si="80"/>
        <v>7.2</v>
      </c>
      <c r="K290" s="171" t="str">
        <f t="shared" si="81"/>
        <v xml:space="preserve"> </v>
      </c>
      <c r="L290" s="171" t="str">
        <f t="shared" si="82"/>
        <v xml:space="preserve"> </v>
      </c>
      <c r="M290" s="171" t="str">
        <f t="shared" si="83"/>
        <v xml:space="preserve"> </v>
      </c>
      <c r="N290" s="171" t="str">
        <f t="shared" si="84"/>
        <v xml:space="preserve"> </v>
      </c>
      <c r="O290" s="171" t="str">
        <f t="shared" si="85"/>
        <v xml:space="preserve"> </v>
      </c>
      <c r="P290" s="171" t="str">
        <f t="shared" si="86"/>
        <v xml:space="preserve"> </v>
      </c>
      <c r="Q290" s="172" t="str">
        <f t="shared" si="87"/>
        <v xml:space="preserve"> </v>
      </c>
      <c r="R290" s="173"/>
    </row>
    <row r="291" spans="1:18" s="145" customFormat="1" ht="12.75" x14ac:dyDescent="0.25">
      <c r="A291" s="166" t="s">
        <v>513</v>
      </c>
      <c r="B291" s="167"/>
      <c r="C291" s="164">
        <v>12</v>
      </c>
      <c r="D291" s="168">
        <v>1</v>
      </c>
      <c r="E291" s="169">
        <v>1</v>
      </c>
      <c r="F291" s="168">
        <v>2</v>
      </c>
      <c r="G291" s="170">
        <v>5.5</v>
      </c>
      <c r="H291" s="171" t="str">
        <f t="shared" si="78"/>
        <v xml:space="preserve"> </v>
      </c>
      <c r="I291" s="171" t="str">
        <f t="shared" si="79"/>
        <v xml:space="preserve"> </v>
      </c>
      <c r="J291" s="171">
        <f t="shared" si="80"/>
        <v>11</v>
      </c>
      <c r="K291" s="171" t="str">
        <f t="shared" si="81"/>
        <v xml:space="preserve"> </v>
      </c>
      <c r="L291" s="171" t="str">
        <f t="shared" si="82"/>
        <v xml:space="preserve"> </v>
      </c>
      <c r="M291" s="171" t="str">
        <f t="shared" si="83"/>
        <v xml:space="preserve"> </v>
      </c>
      <c r="N291" s="171" t="str">
        <f t="shared" si="84"/>
        <v xml:space="preserve"> </v>
      </c>
      <c r="O291" s="171" t="str">
        <f t="shared" si="85"/>
        <v xml:space="preserve"> </v>
      </c>
      <c r="P291" s="171" t="str">
        <f t="shared" si="86"/>
        <v xml:space="preserve"> </v>
      </c>
      <c r="Q291" s="172" t="str">
        <f t="shared" si="87"/>
        <v xml:space="preserve"> </v>
      </c>
      <c r="R291" s="173"/>
    </row>
    <row r="292" spans="1:18" s="145" customFormat="1" ht="12.75" x14ac:dyDescent="0.25">
      <c r="A292" s="166" t="s">
        <v>514</v>
      </c>
      <c r="B292" s="167"/>
      <c r="C292" s="164">
        <v>12</v>
      </c>
      <c r="D292" s="168">
        <v>1</v>
      </c>
      <c r="E292" s="169">
        <v>1</v>
      </c>
      <c r="F292" s="168">
        <v>2</v>
      </c>
      <c r="G292" s="170">
        <v>5</v>
      </c>
      <c r="H292" s="171" t="str">
        <f t="shared" si="78"/>
        <v xml:space="preserve"> </v>
      </c>
      <c r="I292" s="171" t="str">
        <f t="shared" si="79"/>
        <v xml:space="preserve"> </v>
      </c>
      <c r="J292" s="171">
        <f t="shared" si="80"/>
        <v>10</v>
      </c>
      <c r="K292" s="171" t="str">
        <f t="shared" si="81"/>
        <v xml:space="preserve"> </v>
      </c>
      <c r="L292" s="171" t="str">
        <f t="shared" si="82"/>
        <v xml:space="preserve"> </v>
      </c>
      <c r="M292" s="171" t="str">
        <f t="shared" si="83"/>
        <v xml:space="preserve"> </v>
      </c>
      <c r="N292" s="171" t="str">
        <f t="shared" si="84"/>
        <v xml:space="preserve"> </v>
      </c>
      <c r="O292" s="171" t="str">
        <f t="shared" si="85"/>
        <v xml:space="preserve"> </v>
      </c>
      <c r="P292" s="171" t="str">
        <f t="shared" si="86"/>
        <v xml:space="preserve"> </v>
      </c>
      <c r="Q292" s="172" t="str">
        <f t="shared" si="87"/>
        <v xml:space="preserve"> </v>
      </c>
      <c r="R292" s="173"/>
    </row>
    <row r="293" spans="1:18" s="145" customFormat="1" ht="12.75" x14ac:dyDescent="0.25">
      <c r="A293" s="166" t="s">
        <v>515</v>
      </c>
      <c r="B293" s="151"/>
      <c r="C293" s="164">
        <v>16</v>
      </c>
      <c r="D293" s="168">
        <v>1</v>
      </c>
      <c r="E293" s="169">
        <v>1</v>
      </c>
      <c r="F293" s="168">
        <v>2</v>
      </c>
      <c r="G293" s="170">
        <v>3.25</v>
      </c>
      <c r="H293" s="171" t="str">
        <f t="shared" si="78"/>
        <v xml:space="preserve"> </v>
      </c>
      <c r="I293" s="171" t="str">
        <f t="shared" si="79"/>
        <v xml:space="preserve"> </v>
      </c>
      <c r="J293" s="171" t="str">
        <f t="shared" si="80"/>
        <v xml:space="preserve"> </v>
      </c>
      <c r="K293" s="171" t="str">
        <f t="shared" si="81"/>
        <v xml:space="preserve"> </v>
      </c>
      <c r="L293" s="171">
        <f t="shared" si="82"/>
        <v>6.5</v>
      </c>
      <c r="M293" s="171" t="str">
        <f t="shared" si="83"/>
        <v xml:space="preserve"> </v>
      </c>
      <c r="N293" s="171" t="str">
        <f t="shared" si="84"/>
        <v xml:space="preserve"> </v>
      </c>
      <c r="O293" s="171" t="str">
        <f t="shared" si="85"/>
        <v xml:space="preserve"> </v>
      </c>
      <c r="P293" s="171" t="str">
        <f t="shared" si="86"/>
        <v xml:space="preserve"> </v>
      </c>
      <c r="Q293" s="172" t="str">
        <f t="shared" si="87"/>
        <v xml:space="preserve"> </v>
      </c>
      <c r="R293" s="173"/>
    </row>
    <row r="294" spans="1:18" s="145" customFormat="1" ht="12.75" x14ac:dyDescent="0.25">
      <c r="A294" s="166" t="s">
        <v>516</v>
      </c>
      <c r="B294" s="151"/>
      <c r="C294" s="164">
        <v>12</v>
      </c>
      <c r="D294" s="168">
        <v>1</v>
      </c>
      <c r="E294" s="169">
        <v>1</v>
      </c>
      <c r="F294" s="168">
        <v>3</v>
      </c>
      <c r="G294" s="170">
        <v>4.5999999999999996</v>
      </c>
      <c r="H294" s="171" t="str">
        <f t="shared" si="78"/>
        <v xml:space="preserve"> </v>
      </c>
      <c r="I294" s="171" t="str">
        <f t="shared" si="79"/>
        <v xml:space="preserve"> </v>
      </c>
      <c r="J294" s="171">
        <f t="shared" si="80"/>
        <v>13.799999999999999</v>
      </c>
      <c r="K294" s="171" t="str">
        <f t="shared" si="81"/>
        <v xml:space="preserve"> </v>
      </c>
      <c r="L294" s="171" t="str">
        <f t="shared" si="82"/>
        <v xml:space="preserve"> </v>
      </c>
      <c r="M294" s="171" t="str">
        <f t="shared" si="83"/>
        <v xml:space="preserve"> </v>
      </c>
      <c r="N294" s="171" t="str">
        <f t="shared" si="84"/>
        <v xml:space="preserve"> </v>
      </c>
      <c r="O294" s="171" t="str">
        <f t="shared" si="85"/>
        <v xml:space="preserve"> </v>
      </c>
      <c r="P294" s="171" t="str">
        <f t="shared" si="86"/>
        <v xml:space="preserve"> </v>
      </c>
      <c r="Q294" s="172" t="str">
        <f t="shared" si="87"/>
        <v xml:space="preserve"> </v>
      </c>
      <c r="R294" s="173"/>
    </row>
    <row r="295" spans="1:18" s="145" customFormat="1" ht="12.75" x14ac:dyDescent="0.25">
      <c r="A295" s="166" t="s">
        <v>517</v>
      </c>
      <c r="B295" s="151"/>
      <c r="C295" s="164">
        <v>12</v>
      </c>
      <c r="D295" s="168">
        <v>1</v>
      </c>
      <c r="E295" s="169">
        <v>1</v>
      </c>
      <c r="F295" s="168">
        <v>3</v>
      </c>
      <c r="G295" s="170">
        <v>4.75</v>
      </c>
      <c r="H295" s="171" t="str">
        <f t="shared" si="78"/>
        <v xml:space="preserve"> </v>
      </c>
      <c r="I295" s="171" t="str">
        <f t="shared" si="79"/>
        <v xml:space="preserve"> </v>
      </c>
      <c r="J295" s="171">
        <f t="shared" si="80"/>
        <v>14.25</v>
      </c>
      <c r="K295" s="171" t="str">
        <f t="shared" si="81"/>
        <v xml:space="preserve"> </v>
      </c>
      <c r="L295" s="171" t="str">
        <f t="shared" si="82"/>
        <v xml:space="preserve"> </v>
      </c>
      <c r="M295" s="171" t="str">
        <f t="shared" si="83"/>
        <v xml:space="preserve"> </v>
      </c>
      <c r="N295" s="171" t="str">
        <f t="shared" si="84"/>
        <v xml:space="preserve"> </v>
      </c>
      <c r="O295" s="171" t="str">
        <f t="shared" si="85"/>
        <v xml:space="preserve"> </v>
      </c>
      <c r="P295" s="171" t="str">
        <f t="shared" si="86"/>
        <v xml:space="preserve"> </v>
      </c>
      <c r="Q295" s="172" t="str">
        <f t="shared" si="87"/>
        <v xml:space="preserve"> </v>
      </c>
      <c r="R295" s="173"/>
    </row>
    <row r="296" spans="1:18" s="145" customFormat="1" ht="12.75" x14ac:dyDescent="0.25">
      <c r="A296" s="166" t="s">
        <v>518</v>
      </c>
      <c r="B296" s="151" t="s">
        <v>265</v>
      </c>
      <c r="C296" s="164">
        <v>8</v>
      </c>
      <c r="D296" s="168">
        <v>1</v>
      </c>
      <c r="E296" s="169">
        <v>1</v>
      </c>
      <c r="F296" s="168">
        <v>63</v>
      </c>
      <c r="G296" s="170">
        <v>1.1399999999999999</v>
      </c>
      <c r="H296" s="171">
        <f t="shared" si="78"/>
        <v>71.819999999999993</v>
      </c>
      <c r="I296" s="171" t="str">
        <f t="shared" si="79"/>
        <v xml:space="preserve"> </v>
      </c>
      <c r="J296" s="171" t="str">
        <f t="shared" si="80"/>
        <v xml:space="preserve"> </v>
      </c>
      <c r="K296" s="171" t="str">
        <f t="shared" si="81"/>
        <v xml:space="preserve"> </v>
      </c>
      <c r="L296" s="171" t="str">
        <f t="shared" si="82"/>
        <v xml:space="preserve"> </v>
      </c>
      <c r="M296" s="171" t="str">
        <f t="shared" si="83"/>
        <v xml:space="preserve"> </v>
      </c>
      <c r="N296" s="171" t="str">
        <f t="shared" si="84"/>
        <v xml:space="preserve"> </v>
      </c>
      <c r="O296" s="171" t="str">
        <f t="shared" si="85"/>
        <v xml:space="preserve"> </v>
      </c>
      <c r="P296" s="171" t="str">
        <f t="shared" si="86"/>
        <v xml:space="preserve"> </v>
      </c>
      <c r="Q296" s="172" t="str">
        <f t="shared" si="87"/>
        <v xml:space="preserve"> </v>
      </c>
      <c r="R296" s="173"/>
    </row>
    <row r="297" spans="1:18" s="145" customFormat="1" ht="12.75" x14ac:dyDescent="0.25">
      <c r="A297" s="166" t="s">
        <v>519</v>
      </c>
      <c r="B297" s="151" t="s">
        <v>249</v>
      </c>
      <c r="C297" s="164">
        <v>16</v>
      </c>
      <c r="D297" s="168">
        <v>1</v>
      </c>
      <c r="E297" s="169">
        <v>1</v>
      </c>
      <c r="F297" s="168">
        <v>13</v>
      </c>
      <c r="G297" s="170">
        <v>4.2</v>
      </c>
      <c r="H297" s="171" t="str">
        <f t="shared" si="78"/>
        <v xml:space="preserve"> </v>
      </c>
      <c r="I297" s="171" t="str">
        <f t="shared" si="79"/>
        <v xml:space="preserve"> </v>
      </c>
      <c r="J297" s="171" t="str">
        <f t="shared" si="80"/>
        <v xml:space="preserve"> </v>
      </c>
      <c r="K297" s="171" t="str">
        <f t="shared" si="81"/>
        <v xml:space="preserve"> </v>
      </c>
      <c r="L297" s="171">
        <f t="shared" si="82"/>
        <v>54.6</v>
      </c>
      <c r="M297" s="171" t="str">
        <f t="shared" si="83"/>
        <v xml:space="preserve"> </v>
      </c>
      <c r="N297" s="171" t="str">
        <f t="shared" si="84"/>
        <v xml:space="preserve"> </v>
      </c>
      <c r="O297" s="171" t="str">
        <f t="shared" si="85"/>
        <v xml:space="preserve"> </v>
      </c>
      <c r="P297" s="171" t="str">
        <f t="shared" si="86"/>
        <v xml:space="preserve"> </v>
      </c>
      <c r="Q297" s="172" t="str">
        <f t="shared" si="87"/>
        <v xml:space="preserve"> </v>
      </c>
      <c r="R297" s="173"/>
    </row>
    <row r="298" spans="1:18" s="145" customFormat="1" ht="12.75" x14ac:dyDescent="0.25">
      <c r="A298" s="166" t="s">
        <v>520</v>
      </c>
      <c r="B298" s="151"/>
      <c r="C298" s="164">
        <v>12</v>
      </c>
      <c r="D298" s="168">
        <v>1</v>
      </c>
      <c r="E298" s="169">
        <v>1</v>
      </c>
      <c r="F298" s="168">
        <v>10</v>
      </c>
      <c r="G298" s="170">
        <v>3.9</v>
      </c>
      <c r="H298" s="171" t="str">
        <f t="shared" si="78"/>
        <v xml:space="preserve"> </v>
      </c>
      <c r="I298" s="171" t="str">
        <f t="shared" si="79"/>
        <v xml:space="preserve"> </v>
      </c>
      <c r="J298" s="171">
        <f t="shared" si="80"/>
        <v>39</v>
      </c>
      <c r="K298" s="171" t="str">
        <f t="shared" si="81"/>
        <v xml:space="preserve"> </v>
      </c>
      <c r="L298" s="171" t="str">
        <f t="shared" si="82"/>
        <v xml:space="preserve"> </v>
      </c>
      <c r="M298" s="171" t="str">
        <f t="shared" si="83"/>
        <v xml:space="preserve"> </v>
      </c>
      <c r="N298" s="171" t="str">
        <f t="shared" si="84"/>
        <v xml:space="preserve"> </v>
      </c>
      <c r="O298" s="171" t="str">
        <f t="shared" si="85"/>
        <v xml:space="preserve"> </v>
      </c>
      <c r="P298" s="171" t="str">
        <f t="shared" si="86"/>
        <v xml:space="preserve"> </v>
      </c>
      <c r="Q298" s="172" t="str">
        <f t="shared" si="87"/>
        <v xml:space="preserve"> </v>
      </c>
      <c r="R298" s="173"/>
    </row>
    <row r="299" spans="1:18" s="145" customFormat="1" ht="12.75" x14ac:dyDescent="0.25">
      <c r="A299" s="166" t="s">
        <v>521</v>
      </c>
      <c r="B299" s="151" t="s">
        <v>266</v>
      </c>
      <c r="C299" s="164">
        <v>16</v>
      </c>
      <c r="D299" s="168">
        <v>3</v>
      </c>
      <c r="E299" s="169">
        <v>1</v>
      </c>
      <c r="F299" s="168">
        <v>16</v>
      </c>
      <c r="G299" s="170">
        <v>4.2</v>
      </c>
      <c r="H299" s="171" t="str">
        <f t="shared" si="78"/>
        <v xml:space="preserve"> </v>
      </c>
      <c r="I299" s="171" t="str">
        <f t="shared" si="79"/>
        <v xml:space="preserve"> </v>
      </c>
      <c r="J299" s="171" t="str">
        <f t="shared" si="80"/>
        <v xml:space="preserve"> </v>
      </c>
      <c r="K299" s="171" t="str">
        <f t="shared" si="81"/>
        <v xml:space="preserve"> </v>
      </c>
      <c r="L299" s="171">
        <f t="shared" si="82"/>
        <v>201.60000000000002</v>
      </c>
      <c r="M299" s="171" t="str">
        <f t="shared" si="83"/>
        <v xml:space="preserve"> </v>
      </c>
      <c r="N299" s="171" t="str">
        <f t="shared" si="84"/>
        <v xml:space="preserve"> </v>
      </c>
      <c r="O299" s="171" t="str">
        <f t="shared" si="85"/>
        <v xml:space="preserve"> </v>
      </c>
      <c r="P299" s="171" t="str">
        <f t="shared" si="86"/>
        <v xml:space="preserve"> </v>
      </c>
      <c r="Q299" s="172" t="str">
        <f t="shared" si="87"/>
        <v xml:space="preserve"> </v>
      </c>
      <c r="R299" s="173"/>
    </row>
    <row r="300" spans="1:18" s="145" customFormat="1" ht="12.75" x14ac:dyDescent="0.25">
      <c r="A300" s="166" t="s">
        <v>522</v>
      </c>
      <c r="B300" s="151" t="s">
        <v>264</v>
      </c>
      <c r="C300" s="164">
        <v>16</v>
      </c>
      <c r="D300" s="168">
        <v>1</v>
      </c>
      <c r="E300" s="169">
        <v>1</v>
      </c>
      <c r="F300" s="168">
        <v>8</v>
      </c>
      <c r="G300" s="170">
        <v>4.2</v>
      </c>
      <c r="H300" s="171" t="str">
        <f t="shared" si="78"/>
        <v xml:space="preserve"> </v>
      </c>
      <c r="I300" s="171" t="str">
        <f t="shared" si="79"/>
        <v xml:space="preserve"> </v>
      </c>
      <c r="J300" s="171" t="str">
        <f t="shared" si="80"/>
        <v xml:space="preserve"> </v>
      </c>
      <c r="K300" s="171" t="str">
        <f t="shared" si="81"/>
        <v xml:space="preserve"> </v>
      </c>
      <c r="L300" s="171">
        <f t="shared" si="82"/>
        <v>33.6</v>
      </c>
      <c r="M300" s="171" t="str">
        <f t="shared" si="83"/>
        <v xml:space="preserve"> </v>
      </c>
      <c r="N300" s="171" t="str">
        <f t="shared" si="84"/>
        <v xml:space="preserve"> </v>
      </c>
      <c r="O300" s="171" t="str">
        <f t="shared" si="85"/>
        <v xml:space="preserve"> </v>
      </c>
      <c r="P300" s="171" t="str">
        <f t="shared" si="86"/>
        <v xml:space="preserve"> </v>
      </c>
      <c r="Q300" s="172" t="str">
        <f t="shared" si="87"/>
        <v xml:space="preserve"> </v>
      </c>
      <c r="R300" s="173"/>
    </row>
    <row r="301" spans="1:18" s="145" customFormat="1" ht="12.75" x14ac:dyDescent="0.25">
      <c r="A301" s="166" t="s">
        <v>523</v>
      </c>
      <c r="B301" s="151"/>
      <c r="C301" s="164">
        <v>14</v>
      </c>
      <c r="D301" s="168">
        <v>1</v>
      </c>
      <c r="E301" s="169">
        <v>1</v>
      </c>
      <c r="F301" s="168">
        <v>12</v>
      </c>
      <c r="G301" s="170">
        <v>4.05</v>
      </c>
      <c r="H301" s="171" t="str">
        <f t="shared" si="78"/>
        <v xml:space="preserve"> </v>
      </c>
      <c r="I301" s="171" t="str">
        <f t="shared" si="79"/>
        <v xml:space="preserve"> </v>
      </c>
      <c r="J301" s="171" t="str">
        <f t="shared" si="80"/>
        <v xml:space="preserve"> </v>
      </c>
      <c r="K301" s="171">
        <f t="shared" si="81"/>
        <v>48.599999999999994</v>
      </c>
      <c r="L301" s="171" t="str">
        <f t="shared" si="82"/>
        <v xml:space="preserve"> </v>
      </c>
      <c r="M301" s="171" t="str">
        <f t="shared" si="83"/>
        <v xml:space="preserve"> </v>
      </c>
      <c r="N301" s="171" t="str">
        <f t="shared" si="84"/>
        <v xml:space="preserve"> </v>
      </c>
      <c r="O301" s="171" t="str">
        <f t="shared" si="85"/>
        <v xml:space="preserve"> </v>
      </c>
      <c r="P301" s="171" t="str">
        <f t="shared" si="86"/>
        <v xml:space="preserve"> </v>
      </c>
      <c r="Q301" s="172" t="str">
        <f t="shared" si="87"/>
        <v xml:space="preserve"> </v>
      </c>
      <c r="R301" s="173"/>
    </row>
    <row r="302" spans="1:18" s="145" customFormat="1" ht="12.75" x14ac:dyDescent="0.25">
      <c r="A302" s="166" t="s">
        <v>524</v>
      </c>
      <c r="B302" s="151"/>
      <c r="C302" s="164">
        <v>12</v>
      </c>
      <c r="D302" s="168">
        <v>1</v>
      </c>
      <c r="E302" s="169">
        <v>1</v>
      </c>
      <c r="F302" s="168">
        <v>38</v>
      </c>
      <c r="G302" s="170">
        <v>3.9</v>
      </c>
      <c r="H302" s="171" t="str">
        <f t="shared" si="78"/>
        <v xml:space="preserve"> </v>
      </c>
      <c r="I302" s="171" t="str">
        <f t="shared" si="79"/>
        <v xml:space="preserve"> </v>
      </c>
      <c r="J302" s="171">
        <f t="shared" si="80"/>
        <v>148.19999999999999</v>
      </c>
      <c r="K302" s="171" t="str">
        <f t="shared" si="81"/>
        <v xml:space="preserve"> </v>
      </c>
      <c r="L302" s="171" t="str">
        <f t="shared" si="82"/>
        <v xml:space="preserve"> </v>
      </c>
      <c r="M302" s="171" t="str">
        <f t="shared" si="83"/>
        <v xml:space="preserve"> </v>
      </c>
      <c r="N302" s="171" t="str">
        <f t="shared" si="84"/>
        <v xml:space="preserve"> </v>
      </c>
      <c r="O302" s="171" t="str">
        <f t="shared" si="85"/>
        <v xml:space="preserve"> </v>
      </c>
      <c r="P302" s="171" t="str">
        <f t="shared" si="86"/>
        <v xml:space="preserve"> </v>
      </c>
      <c r="Q302" s="172" t="str">
        <f t="shared" si="87"/>
        <v xml:space="preserve"> </v>
      </c>
      <c r="R302" s="173"/>
    </row>
    <row r="303" spans="1:18" s="145" customFormat="1" ht="12.75" x14ac:dyDescent="0.25">
      <c r="A303" s="166" t="s">
        <v>525</v>
      </c>
      <c r="B303" s="151" t="s">
        <v>267</v>
      </c>
      <c r="C303" s="164">
        <v>16</v>
      </c>
      <c r="D303" s="168">
        <v>2</v>
      </c>
      <c r="E303" s="169">
        <v>1</v>
      </c>
      <c r="F303" s="168">
        <v>12</v>
      </c>
      <c r="G303" s="170">
        <v>4.2</v>
      </c>
      <c r="H303" s="171" t="str">
        <f t="shared" si="78"/>
        <v xml:space="preserve"> </v>
      </c>
      <c r="I303" s="171" t="str">
        <f t="shared" si="79"/>
        <v xml:space="preserve"> </v>
      </c>
      <c r="J303" s="171" t="str">
        <f t="shared" si="80"/>
        <v xml:space="preserve"> </v>
      </c>
      <c r="K303" s="171" t="str">
        <f t="shared" si="81"/>
        <v xml:space="preserve"> </v>
      </c>
      <c r="L303" s="171">
        <f t="shared" si="82"/>
        <v>100.80000000000001</v>
      </c>
      <c r="M303" s="171" t="str">
        <f t="shared" si="83"/>
        <v xml:space="preserve"> </v>
      </c>
      <c r="N303" s="171" t="str">
        <f t="shared" si="84"/>
        <v xml:space="preserve"> </v>
      </c>
      <c r="O303" s="171" t="str">
        <f t="shared" si="85"/>
        <v xml:space="preserve"> </v>
      </c>
      <c r="P303" s="171" t="str">
        <f t="shared" si="86"/>
        <v xml:space="preserve"> </v>
      </c>
      <c r="Q303" s="172" t="str">
        <f t="shared" si="87"/>
        <v xml:space="preserve"> </v>
      </c>
      <c r="R303" s="173"/>
    </row>
    <row r="304" spans="1:18" s="145" customFormat="1" ht="12.75" x14ac:dyDescent="0.25">
      <c r="A304" s="166" t="s">
        <v>526</v>
      </c>
      <c r="B304" s="167" t="s">
        <v>268</v>
      </c>
      <c r="C304" s="164">
        <v>16</v>
      </c>
      <c r="D304" s="168">
        <v>1</v>
      </c>
      <c r="E304" s="169">
        <v>1</v>
      </c>
      <c r="F304" s="168">
        <v>22</v>
      </c>
      <c r="G304" s="170">
        <v>4.2</v>
      </c>
      <c r="H304" s="171" t="str">
        <f t="shared" si="78"/>
        <v xml:space="preserve"> </v>
      </c>
      <c r="I304" s="171" t="str">
        <f t="shared" si="79"/>
        <v xml:space="preserve"> </v>
      </c>
      <c r="J304" s="171" t="str">
        <f t="shared" si="80"/>
        <v xml:space="preserve"> </v>
      </c>
      <c r="K304" s="171" t="str">
        <f t="shared" si="81"/>
        <v xml:space="preserve"> </v>
      </c>
      <c r="L304" s="171">
        <f t="shared" si="82"/>
        <v>92.4</v>
      </c>
      <c r="M304" s="171" t="str">
        <f t="shared" si="83"/>
        <v xml:space="preserve"> </v>
      </c>
      <c r="N304" s="171" t="str">
        <f t="shared" si="84"/>
        <v xml:space="preserve"> </v>
      </c>
      <c r="O304" s="171" t="str">
        <f t="shared" si="85"/>
        <v xml:space="preserve"> </v>
      </c>
      <c r="P304" s="171" t="str">
        <f t="shared" si="86"/>
        <v xml:space="preserve"> </v>
      </c>
      <c r="Q304" s="172" t="str">
        <f t="shared" si="87"/>
        <v xml:space="preserve"> </v>
      </c>
      <c r="R304" s="173"/>
    </row>
    <row r="305" spans="1:18" s="145" customFormat="1" ht="12.75" x14ac:dyDescent="0.25">
      <c r="A305" s="166" t="s">
        <v>527</v>
      </c>
      <c r="B305" s="167" t="s">
        <v>313</v>
      </c>
      <c r="C305" s="164">
        <v>16</v>
      </c>
      <c r="D305" s="168">
        <v>1</v>
      </c>
      <c r="E305" s="169">
        <v>1</v>
      </c>
      <c r="F305" s="168">
        <v>12</v>
      </c>
      <c r="G305" s="170">
        <v>4.2</v>
      </c>
      <c r="H305" s="171" t="str">
        <f t="shared" si="78"/>
        <v xml:space="preserve"> </v>
      </c>
      <c r="I305" s="171" t="str">
        <f t="shared" si="79"/>
        <v xml:space="preserve"> </v>
      </c>
      <c r="J305" s="171" t="str">
        <f t="shared" si="80"/>
        <v xml:space="preserve"> </v>
      </c>
      <c r="K305" s="171" t="str">
        <f t="shared" si="81"/>
        <v xml:space="preserve"> </v>
      </c>
      <c r="L305" s="171">
        <f t="shared" si="82"/>
        <v>50.400000000000006</v>
      </c>
      <c r="M305" s="171" t="str">
        <f t="shared" si="83"/>
        <v xml:space="preserve"> </v>
      </c>
      <c r="N305" s="171" t="str">
        <f t="shared" si="84"/>
        <v xml:space="preserve"> </v>
      </c>
      <c r="O305" s="171" t="str">
        <f t="shared" si="85"/>
        <v xml:space="preserve"> </v>
      </c>
      <c r="P305" s="171" t="str">
        <f t="shared" si="86"/>
        <v xml:space="preserve"> </v>
      </c>
      <c r="Q305" s="172" t="str">
        <f t="shared" si="87"/>
        <v xml:space="preserve"> </v>
      </c>
      <c r="R305" s="173"/>
    </row>
    <row r="306" spans="1:18" s="145" customFormat="1" ht="12.75" x14ac:dyDescent="0.25">
      <c r="A306" s="166" t="s">
        <v>528</v>
      </c>
      <c r="B306" s="151"/>
      <c r="C306" s="164">
        <v>14</v>
      </c>
      <c r="D306" s="168">
        <v>1</v>
      </c>
      <c r="E306" s="169">
        <v>1</v>
      </c>
      <c r="F306" s="168">
        <v>8</v>
      </c>
      <c r="G306" s="170">
        <v>4.2</v>
      </c>
      <c r="H306" s="171" t="str">
        <f t="shared" si="78"/>
        <v xml:space="preserve"> </v>
      </c>
      <c r="I306" s="171" t="str">
        <f t="shared" si="79"/>
        <v xml:space="preserve"> </v>
      </c>
      <c r="J306" s="171" t="str">
        <f t="shared" si="80"/>
        <v xml:space="preserve"> </v>
      </c>
      <c r="K306" s="171">
        <f t="shared" si="81"/>
        <v>33.6</v>
      </c>
      <c r="L306" s="171" t="str">
        <f t="shared" si="82"/>
        <v xml:space="preserve"> </v>
      </c>
      <c r="M306" s="171" t="str">
        <f t="shared" si="83"/>
        <v xml:space="preserve"> </v>
      </c>
      <c r="N306" s="171" t="str">
        <f t="shared" si="84"/>
        <v xml:space="preserve"> </v>
      </c>
      <c r="O306" s="171" t="str">
        <f t="shared" si="85"/>
        <v xml:space="preserve"> </v>
      </c>
      <c r="P306" s="171" t="str">
        <f t="shared" si="86"/>
        <v xml:space="preserve"> </v>
      </c>
      <c r="Q306" s="172" t="str">
        <f t="shared" si="87"/>
        <v xml:space="preserve"> </v>
      </c>
      <c r="R306" s="173"/>
    </row>
    <row r="307" spans="1:18" s="145" customFormat="1" ht="12.75" x14ac:dyDescent="0.25">
      <c r="A307" s="166" t="s">
        <v>529</v>
      </c>
      <c r="B307" s="151"/>
      <c r="C307" s="164">
        <v>12</v>
      </c>
      <c r="D307" s="168">
        <v>1</v>
      </c>
      <c r="E307" s="169">
        <v>1</v>
      </c>
      <c r="F307" s="168">
        <v>8</v>
      </c>
      <c r="G307" s="170">
        <v>3.9</v>
      </c>
      <c r="H307" s="171" t="str">
        <f t="shared" si="78"/>
        <v xml:space="preserve"> </v>
      </c>
      <c r="I307" s="171" t="str">
        <f t="shared" si="79"/>
        <v xml:space="preserve"> </v>
      </c>
      <c r="J307" s="171">
        <f t="shared" si="80"/>
        <v>31.2</v>
      </c>
      <c r="K307" s="171" t="str">
        <f t="shared" si="81"/>
        <v xml:space="preserve"> </v>
      </c>
      <c r="L307" s="171" t="str">
        <f t="shared" si="82"/>
        <v xml:space="preserve"> </v>
      </c>
      <c r="M307" s="171" t="str">
        <f t="shared" si="83"/>
        <v xml:space="preserve"> </v>
      </c>
      <c r="N307" s="171" t="str">
        <f t="shared" si="84"/>
        <v xml:space="preserve"> </v>
      </c>
      <c r="O307" s="171" t="str">
        <f t="shared" si="85"/>
        <v xml:space="preserve"> </v>
      </c>
      <c r="P307" s="171" t="str">
        <f t="shared" si="86"/>
        <v xml:space="preserve"> </v>
      </c>
      <c r="Q307" s="172" t="str">
        <f t="shared" si="87"/>
        <v xml:space="preserve"> </v>
      </c>
      <c r="R307" s="173"/>
    </row>
    <row r="308" spans="1:18" s="145" customFormat="1" ht="12.75" x14ac:dyDescent="0.25">
      <c r="A308" s="166" t="s">
        <v>530</v>
      </c>
      <c r="B308" s="167" t="s">
        <v>401</v>
      </c>
      <c r="C308" s="164">
        <v>10</v>
      </c>
      <c r="D308" s="168">
        <v>1</v>
      </c>
      <c r="E308" s="169">
        <v>1</v>
      </c>
      <c r="F308" s="168">
        <v>366</v>
      </c>
      <c r="G308" s="170">
        <v>0.45</v>
      </c>
      <c r="H308" s="171" t="str">
        <f t="shared" si="78"/>
        <v xml:space="preserve"> </v>
      </c>
      <c r="I308" s="171">
        <f t="shared" si="79"/>
        <v>164.70000000000002</v>
      </c>
      <c r="J308" s="171" t="str">
        <f t="shared" si="80"/>
        <v xml:space="preserve"> </v>
      </c>
      <c r="K308" s="171" t="str">
        <f t="shared" si="81"/>
        <v xml:space="preserve"> </v>
      </c>
      <c r="L308" s="171" t="str">
        <f t="shared" si="82"/>
        <v xml:space="preserve"> </v>
      </c>
      <c r="M308" s="171" t="str">
        <f t="shared" si="83"/>
        <v xml:space="preserve"> </v>
      </c>
      <c r="N308" s="171" t="str">
        <f t="shared" si="84"/>
        <v xml:space="preserve"> </v>
      </c>
      <c r="O308" s="171" t="str">
        <f t="shared" si="85"/>
        <v xml:space="preserve"> </v>
      </c>
      <c r="P308" s="171" t="str">
        <f t="shared" si="86"/>
        <v xml:space="preserve"> </v>
      </c>
      <c r="Q308" s="172" t="str">
        <f t="shared" si="87"/>
        <v xml:space="preserve"> </v>
      </c>
      <c r="R308" s="173"/>
    </row>
    <row r="309" spans="1:18" s="145" customFormat="1" ht="12.75" x14ac:dyDescent="0.25">
      <c r="A309" s="166" t="s">
        <v>531</v>
      </c>
      <c r="B309" s="174"/>
      <c r="C309" s="164"/>
      <c r="D309" s="168"/>
      <c r="E309" s="169"/>
      <c r="F309" s="168"/>
      <c r="G309" s="170"/>
      <c r="H309" s="171" t="str">
        <f t="shared" si="78"/>
        <v xml:space="preserve"> </v>
      </c>
      <c r="I309" s="171" t="str">
        <f t="shared" si="79"/>
        <v xml:space="preserve"> </v>
      </c>
      <c r="J309" s="171" t="str">
        <f t="shared" si="80"/>
        <v xml:space="preserve"> </v>
      </c>
      <c r="K309" s="171" t="str">
        <f t="shared" si="81"/>
        <v xml:space="preserve"> </v>
      </c>
      <c r="L309" s="171" t="str">
        <f t="shared" si="82"/>
        <v xml:space="preserve"> </v>
      </c>
      <c r="M309" s="171" t="str">
        <f t="shared" si="83"/>
        <v xml:space="preserve"> </v>
      </c>
      <c r="N309" s="171" t="str">
        <f t="shared" si="84"/>
        <v xml:space="preserve"> </v>
      </c>
      <c r="O309" s="171" t="str">
        <f t="shared" si="85"/>
        <v xml:space="preserve"> </v>
      </c>
      <c r="P309" s="171" t="str">
        <f t="shared" si="86"/>
        <v xml:space="preserve"> </v>
      </c>
      <c r="Q309" s="172" t="str">
        <f t="shared" si="87"/>
        <v xml:space="preserve"> </v>
      </c>
      <c r="R309" s="173"/>
    </row>
    <row r="310" spans="1:18" s="145" customFormat="1" ht="12.75" x14ac:dyDescent="0.25">
      <c r="A310" s="166" t="s">
        <v>532</v>
      </c>
      <c r="B310" s="151"/>
      <c r="C310" s="164"/>
      <c r="D310" s="168"/>
      <c r="E310" s="169"/>
      <c r="F310" s="168"/>
      <c r="G310" s="170"/>
      <c r="H310" s="171" t="str">
        <f t="shared" si="78"/>
        <v xml:space="preserve"> </v>
      </c>
      <c r="I310" s="171" t="str">
        <f t="shared" si="79"/>
        <v xml:space="preserve"> </v>
      </c>
      <c r="J310" s="171" t="str">
        <f t="shared" si="80"/>
        <v xml:space="preserve"> </v>
      </c>
      <c r="K310" s="171" t="str">
        <f t="shared" si="81"/>
        <v xml:space="preserve"> </v>
      </c>
      <c r="L310" s="171" t="str">
        <f t="shared" si="82"/>
        <v xml:space="preserve"> </v>
      </c>
      <c r="M310" s="171" t="str">
        <f t="shared" si="83"/>
        <v xml:space="preserve"> </v>
      </c>
      <c r="N310" s="171" t="str">
        <f t="shared" si="84"/>
        <v xml:space="preserve"> </v>
      </c>
      <c r="O310" s="171" t="str">
        <f t="shared" si="85"/>
        <v xml:space="preserve"> </v>
      </c>
      <c r="P310" s="171" t="str">
        <f t="shared" si="86"/>
        <v xml:space="preserve"> </v>
      </c>
      <c r="Q310" s="172" t="str">
        <f t="shared" si="87"/>
        <v xml:space="preserve"> </v>
      </c>
      <c r="R310" s="173"/>
    </row>
    <row r="311" spans="1:18" s="145" customFormat="1" ht="12.75" x14ac:dyDescent="0.25">
      <c r="A311" s="175"/>
      <c r="B311" s="176"/>
      <c r="C311" s="176"/>
      <c r="D311" s="177"/>
      <c r="E311" s="178" t="s">
        <v>301</v>
      </c>
      <c r="F311" s="158"/>
      <c r="G311" s="160"/>
      <c r="H311" s="171">
        <f t="shared" ref="H311:Q311" si="88">SUM(H279:H310)</f>
        <v>302.54000000000002</v>
      </c>
      <c r="I311" s="171">
        <f t="shared" si="88"/>
        <v>164.70000000000002</v>
      </c>
      <c r="J311" s="171">
        <f t="shared" si="88"/>
        <v>341.59</v>
      </c>
      <c r="K311" s="171">
        <f t="shared" si="88"/>
        <v>83.6</v>
      </c>
      <c r="L311" s="171">
        <f t="shared" si="88"/>
        <v>606.40000000000009</v>
      </c>
      <c r="M311" s="171">
        <f t="shared" si="88"/>
        <v>0</v>
      </c>
      <c r="N311" s="171">
        <f t="shared" si="88"/>
        <v>0</v>
      </c>
      <c r="O311" s="171">
        <f t="shared" si="88"/>
        <v>0</v>
      </c>
      <c r="P311" s="171">
        <f t="shared" si="88"/>
        <v>0</v>
      </c>
      <c r="Q311" s="179">
        <f t="shared" si="88"/>
        <v>0</v>
      </c>
      <c r="R311" s="173"/>
    </row>
    <row r="312" spans="1:18" s="145" customFormat="1" ht="12.75" x14ac:dyDescent="0.25">
      <c r="A312" s="180"/>
      <c r="B312" s="24"/>
      <c r="C312" s="24"/>
      <c r="D312" s="181"/>
      <c r="E312" s="178" t="s">
        <v>302</v>
      </c>
      <c r="F312" s="158"/>
      <c r="G312" s="160"/>
      <c r="H312" s="171">
        <f t="shared" ref="H312:Q312" si="89">H311*H278</f>
        <v>119.50330000000001</v>
      </c>
      <c r="I312" s="171">
        <f t="shared" si="89"/>
        <v>101.61990000000002</v>
      </c>
      <c r="J312" s="171">
        <f t="shared" si="89"/>
        <v>303.33191999999997</v>
      </c>
      <c r="K312" s="171">
        <f t="shared" si="89"/>
        <v>100.98879999999998</v>
      </c>
      <c r="L312" s="171">
        <f t="shared" si="89"/>
        <v>956.89920000000018</v>
      </c>
      <c r="M312" s="171">
        <f t="shared" si="89"/>
        <v>0</v>
      </c>
      <c r="N312" s="171">
        <f t="shared" si="89"/>
        <v>0</v>
      </c>
      <c r="O312" s="171">
        <f t="shared" si="89"/>
        <v>0</v>
      </c>
      <c r="P312" s="171">
        <f t="shared" si="89"/>
        <v>0</v>
      </c>
      <c r="Q312" s="179">
        <f t="shared" si="89"/>
        <v>0</v>
      </c>
      <c r="R312" s="182"/>
    </row>
    <row r="313" spans="1:18" s="145" customFormat="1" ht="12.75" x14ac:dyDescent="0.25">
      <c r="A313" s="180"/>
      <c r="B313" s="24"/>
      <c r="C313" s="24"/>
      <c r="D313" s="181"/>
      <c r="E313" s="178" t="s">
        <v>303</v>
      </c>
      <c r="F313" s="158"/>
      <c r="G313" s="160"/>
      <c r="H313" s="171">
        <f>H269</f>
        <v>525.00240000000008</v>
      </c>
      <c r="I313" s="171">
        <f>I269</f>
        <v>214.16069999999996</v>
      </c>
      <c r="J313" s="171">
        <f>J269</f>
        <v>179.58912000000001</v>
      </c>
      <c r="K313" s="171">
        <f>K269</f>
        <v>160.66399999999999</v>
      </c>
      <c r="L313" s="171">
        <f>L269</f>
        <v>154.95960000000002</v>
      </c>
      <c r="M313" s="171"/>
      <c r="N313" s="171"/>
      <c r="O313" s="171"/>
      <c r="P313" s="171"/>
      <c r="Q313" s="179"/>
      <c r="R313" s="182"/>
    </row>
    <row r="314" spans="1:18" s="145" customFormat="1" ht="12.75" x14ac:dyDescent="0.25">
      <c r="A314" s="180"/>
      <c r="B314" s="24"/>
      <c r="C314" s="24"/>
      <c r="D314" s="181"/>
      <c r="E314" s="178" t="s">
        <v>304</v>
      </c>
      <c r="F314" s="158"/>
      <c r="G314" s="160"/>
      <c r="H314" s="171">
        <f t="shared" ref="H314:Q314" si="90">SUM(H312:H313)</f>
        <v>644.50570000000005</v>
      </c>
      <c r="I314" s="171">
        <f t="shared" si="90"/>
        <v>315.78059999999999</v>
      </c>
      <c r="J314" s="171">
        <f t="shared" si="90"/>
        <v>482.92103999999995</v>
      </c>
      <c r="K314" s="171">
        <f t="shared" si="90"/>
        <v>261.65279999999996</v>
      </c>
      <c r="L314" s="171">
        <f t="shared" si="90"/>
        <v>1111.8588000000002</v>
      </c>
      <c r="M314" s="171">
        <f t="shared" si="90"/>
        <v>0</v>
      </c>
      <c r="N314" s="171">
        <f t="shared" si="90"/>
        <v>0</v>
      </c>
      <c r="O314" s="171">
        <f t="shared" si="90"/>
        <v>0</v>
      </c>
      <c r="P314" s="171">
        <f t="shared" si="90"/>
        <v>0</v>
      </c>
      <c r="Q314" s="179">
        <f t="shared" si="90"/>
        <v>0</v>
      </c>
      <c r="R314" s="182"/>
    </row>
    <row r="315" spans="1:18" s="145" customFormat="1" ht="13.5" thickBot="1" x14ac:dyDescent="0.3">
      <c r="A315" s="183"/>
      <c r="B315" s="184"/>
      <c r="C315" s="184"/>
      <c r="D315" s="185"/>
      <c r="E315" s="523" t="s">
        <v>305</v>
      </c>
      <c r="F315" s="524"/>
      <c r="G315" s="525"/>
      <c r="H315" s="186" t="s">
        <v>306</v>
      </c>
      <c r="I315" s="186">
        <f>SUM(H314:J314)</f>
        <v>1443.2073399999999</v>
      </c>
      <c r="J315" s="186" t="s">
        <v>307</v>
      </c>
      <c r="K315" s="186" t="s">
        <v>308</v>
      </c>
      <c r="L315" s="186">
        <f>SUM(K314:Q314)</f>
        <v>1373.5116000000003</v>
      </c>
      <c r="M315" s="186" t="s">
        <v>307</v>
      </c>
      <c r="N315" s="186"/>
      <c r="O315" s="186"/>
      <c r="P315" s="186"/>
      <c r="Q315" s="187">
        <f>I315+L315</f>
        <v>2816.7189400000002</v>
      </c>
      <c r="R315" s="182"/>
    </row>
    <row r="316" spans="1:18" ht="12.75" thickTop="1" x14ac:dyDescent="0.25"/>
    <row r="317" spans="1:18" ht="12.75" thickBot="1" x14ac:dyDescent="0.3"/>
    <row r="318" spans="1:18" s="145" customFormat="1" ht="13.5" thickTop="1" x14ac:dyDescent="0.25">
      <c r="A318" s="136" t="s">
        <v>309</v>
      </c>
      <c r="B318" s="137"/>
      <c r="C318" s="138" t="s">
        <v>0</v>
      </c>
      <c r="D318" s="192" t="str">
        <f>D273</f>
        <v>HAFZULLAH İNŞ. MİM. BİLİŞ. TİC. LTD. ŞTİ. LTD.ŞTİ.</v>
      </c>
      <c r="E318" s="139"/>
      <c r="F318" s="139"/>
      <c r="G318" s="139"/>
      <c r="H318" s="139"/>
      <c r="I318" s="139"/>
      <c r="J318" s="139"/>
      <c r="K318" s="139"/>
      <c r="L318" s="139"/>
      <c r="M318" s="139"/>
      <c r="N318" s="140"/>
      <c r="O318" s="141"/>
      <c r="P318" s="142" t="s">
        <v>270</v>
      </c>
      <c r="Q318" s="143">
        <f>Q273</f>
        <v>39370</v>
      </c>
      <c r="R318" s="144"/>
    </row>
    <row r="319" spans="1:18" s="145" customFormat="1" ht="12.75" x14ac:dyDescent="0.25">
      <c r="A319" s="146" t="s">
        <v>310</v>
      </c>
      <c r="B319" s="147"/>
      <c r="C319" s="148" t="s">
        <v>0</v>
      </c>
      <c r="D319" s="149" t="str">
        <f>D274</f>
        <v>İŞ MERKEZİ KABA İŞLER KEŞİF</v>
      </c>
      <c r="E319" s="149"/>
      <c r="F319" s="149"/>
      <c r="G319" s="149"/>
      <c r="H319" s="149"/>
      <c r="I319" s="149"/>
      <c r="J319" s="149"/>
      <c r="K319" s="149"/>
      <c r="L319" s="149"/>
      <c r="M319" s="149"/>
      <c r="N319" s="150"/>
      <c r="O319" s="151"/>
      <c r="P319" s="152" t="s">
        <v>271</v>
      </c>
      <c r="Q319" s="153"/>
      <c r="R319" s="154"/>
    </row>
    <row r="320" spans="1:18" s="145" customFormat="1" ht="12.75" x14ac:dyDescent="0.25">
      <c r="A320" s="146" t="s">
        <v>311</v>
      </c>
      <c r="B320" s="147"/>
      <c r="C320" s="148" t="s">
        <v>0</v>
      </c>
      <c r="D320" s="194" t="s">
        <v>575</v>
      </c>
      <c r="E320" s="147"/>
      <c r="F320" s="147"/>
      <c r="G320" s="147"/>
      <c r="H320" s="149"/>
      <c r="I320" s="149"/>
      <c r="J320" s="149"/>
      <c r="K320" s="149"/>
      <c r="L320" s="149"/>
      <c r="M320" s="149"/>
      <c r="N320" s="156"/>
      <c r="O320" s="151"/>
      <c r="P320" s="152" t="s">
        <v>272</v>
      </c>
      <c r="Q320" s="153">
        <v>8</v>
      </c>
      <c r="R320" s="154"/>
    </row>
    <row r="321" spans="1:18" s="145" customFormat="1" ht="12.75" x14ac:dyDescent="0.25">
      <c r="A321" s="157" t="s">
        <v>312</v>
      </c>
      <c r="B321" s="158"/>
      <c r="C321" s="159" t="s">
        <v>0</v>
      </c>
      <c r="D321" s="193" t="str">
        <f>D276</f>
        <v>TD-TK-07.004</v>
      </c>
      <c r="E321" s="158"/>
      <c r="F321" s="158"/>
      <c r="G321" s="160"/>
      <c r="H321" s="526" t="s">
        <v>273</v>
      </c>
      <c r="I321" s="527"/>
      <c r="J321" s="527"/>
      <c r="K321" s="527"/>
      <c r="L321" s="527"/>
      <c r="M321" s="527"/>
      <c r="N321" s="527"/>
      <c r="O321" s="527"/>
      <c r="P321" s="161"/>
      <c r="Q321" s="162"/>
      <c r="R321" s="163"/>
    </row>
    <row r="322" spans="1:18" s="145" customFormat="1" ht="12.75" x14ac:dyDescent="0.25">
      <c r="A322" s="528" t="s">
        <v>274</v>
      </c>
      <c r="B322" s="529" t="s">
        <v>275</v>
      </c>
      <c r="C322" s="529" t="s">
        <v>276</v>
      </c>
      <c r="D322" s="530" t="s">
        <v>58</v>
      </c>
      <c r="E322" s="531"/>
      <c r="F322" s="532"/>
      <c r="G322" s="536" t="s">
        <v>277</v>
      </c>
      <c r="H322" s="164">
        <v>8</v>
      </c>
      <c r="I322" s="164">
        <v>10</v>
      </c>
      <c r="J322" s="164">
        <v>12</v>
      </c>
      <c r="K322" s="164">
        <v>14</v>
      </c>
      <c r="L322" s="164">
        <v>16</v>
      </c>
      <c r="M322" s="164">
        <v>18</v>
      </c>
      <c r="N322" s="164">
        <v>20</v>
      </c>
      <c r="O322" s="164">
        <v>22</v>
      </c>
      <c r="P322" s="164">
        <v>25</v>
      </c>
      <c r="Q322" s="165">
        <v>32</v>
      </c>
      <c r="R322" s="154"/>
    </row>
    <row r="323" spans="1:18" s="145" customFormat="1" ht="12.75" x14ac:dyDescent="0.25">
      <c r="A323" s="528"/>
      <c r="B323" s="529"/>
      <c r="C323" s="529"/>
      <c r="D323" s="533"/>
      <c r="E323" s="534"/>
      <c r="F323" s="535"/>
      <c r="G323" s="537"/>
      <c r="H323" s="164">
        <v>0.39500000000000002</v>
      </c>
      <c r="I323" s="164">
        <v>0.61699999999999999</v>
      </c>
      <c r="J323" s="164">
        <v>0.88800000000000001</v>
      </c>
      <c r="K323" s="164">
        <v>1.208</v>
      </c>
      <c r="L323" s="164">
        <v>1.5780000000000001</v>
      </c>
      <c r="M323" s="164">
        <v>1.998</v>
      </c>
      <c r="N323" s="164">
        <v>2.4660000000000002</v>
      </c>
      <c r="O323" s="164">
        <v>2.984</v>
      </c>
      <c r="P323" s="164">
        <v>3.68</v>
      </c>
      <c r="Q323" s="165">
        <v>6.3179999999999996</v>
      </c>
      <c r="R323" s="154"/>
    </row>
    <row r="324" spans="1:18" s="145" customFormat="1" ht="12.75" x14ac:dyDescent="0.25">
      <c r="A324" s="166" t="s">
        <v>533</v>
      </c>
      <c r="B324" s="167" t="s">
        <v>205</v>
      </c>
      <c r="C324" s="164">
        <v>8</v>
      </c>
      <c r="D324" s="168">
        <v>1</v>
      </c>
      <c r="E324" s="169">
        <v>1</v>
      </c>
      <c r="F324" s="168">
        <v>33</v>
      </c>
      <c r="G324" s="170">
        <v>9.69</v>
      </c>
      <c r="H324" s="171">
        <f t="shared" ref="H324:H355" si="91">IF(C324=8,D324*F324*G324," ")</f>
        <v>319.77</v>
      </c>
      <c r="I324" s="171" t="str">
        <f t="shared" ref="I324:I355" si="92">IF(C324=10,D324*F324*G324," ")</f>
        <v xml:space="preserve"> </v>
      </c>
      <c r="J324" s="171" t="str">
        <f t="shared" ref="J324:J355" si="93">IF(C324=12,D324*F324*G324," ")</f>
        <v xml:space="preserve"> </v>
      </c>
      <c r="K324" s="171" t="str">
        <f t="shared" ref="K324:K355" si="94">IF(C324=14,D324*F324*G324," ")</f>
        <v xml:space="preserve"> </v>
      </c>
      <c r="L324" s="171" t="str">
        <f t="shared" ref="L324:L355" si="95">IF(C324=16,D324*F324*G324," ")</f>
        <v xml:space="preserve"> </v>
      </c>
      <c r="M324" s="171" t="str">
        <f t="shared" ref="M324:M355" si="96">IF(C324=18,D324*F324*G324," ")</f>
        <v xml:space="preserve"> </v>
      </c>
      <c r="N324" s="171" t="str">
        <f t="shared" ref="N324:N355" si="97">IF(C324=20,D324*F324*G324," ")</f>
        <v xml:space="preserve"> </v>
      </c>
      <c r="O324" s="171" t="str">
        <f t="shared" ref="O324:O355" si="98">IF(C324=22,D324*F324*G324," ")</f>
        <v xml:space="preserve"> </v>
      </c>
      <c r="P324" s="171" t="str">
        <f t="shared" ref="P324:P355" si="99">IF(C324=25,D324*F324*G324," ")</f>
        <v xml:space="preserve"> </v>
      </c>
      <c r="Q324" s="172" t="str">
        <f t="shared" ref="Q324:Q355" si="100">IF(C324=32,D324*F324*G324," ")</f>
        <v xml:space="preserve"> </v>
      </c>
      <c r="R324" s="173"/>
    </row>
    <row r="325" spans="1:18" s="145" customFormat="1" ht="12.75" x14ac:dyDescent="0.25">
      <c r="A325" s="166" t="s">
        <v>534</v>
      </c>
      <c r="B325" s="167"/>
      <c r="C325" s="164">
        <v>8</v>
      </c>
      <c r="D325" s="168">
        <v>1</v>
      </c>
      <c r="E325" s="169">
        <v>1</v>
      </c>
      <c r="F325" s="168">
        <v>49</v>
      </c>
      <c r="G325" s="170">
        <v>18.21</v>
      </c>
      <c r="H325" s="171">
        <f t="shared" si="91"/>
        <v>892.29000000000008</v>
      </c>
      <c r="I325" s="171" t="str">
        <f t="shared" si="92"/>
        <v xml:space="preserve"> </v>
      </c>
      <c r="J325" s="171" t="str">
        <f t="shared" si="93"/>
        <v xml:space="preserve"> </v>
      </c>
      <c r="K325" s="171" t="str">
        <f t="shared" si="94"/>
        <v xml:space="preserve"> </v>
      </c>
      <c r="L325" s="171" t="str">
        <f t="shared" si="95"/>
        <v xml:space="preserve"> </v>
      </c>
      <c r="M325" s="171" t="str">
        <f t="shared" si="96"/>
        <v xml:space="preserve"> </v>
      </c>
      <c r="N325" s="171" t="str">
        <f t="shared" si="97"/>
        <v xml:space="preserve"> </v>
      </c>
      <c r="O325" s="171" t="str">
        <f t="shared" si="98"/>
        <v xml:space="preserve"> </v>
      </c>
      <c r="P325" s="171" t="str">
        <f t="shared" si="99"/>
        <v xml:space="preserve"> </v>
      </c>
      <c r="Q325" s="172" t="str">
        <f t="shared" si="100"/>
        <v xml:space="preserve"> </v>
      </c>
      <c r="R325" s="173"/>
    </row>
    <row r="326" spans="1:18" s="145" customFormat="1" ht="12.75" x14ac:dyDescent="0.25">
      <c r="A326" s="166" t="s">
        <v>535</v>
      </c>
      <c r="B326" s="151" t="s">
        <v>576</v>
      </c>
      <c r="C326" s="164">
        <v>10</v>
      </c>
      <c r="D326" s="168">
        <v>4</v>
      </c>
      <c r="E326" s="169">
        <v>1</v>
      </c>
      <c r="F326" s="168">
        <v>17</v>
      </c>
      <c r="G326" s="170">
        <v>1.55</v>
      </c>
      <c r="H326" s="171" t="str">
        <f t="shared" si="91"/>
        <v xml:space="preserve"> </v>
      </c>
      <c r="I326" s="171">
        <f t="shared" si="92"/>
        <v>105.4</v>
      </c>
      <c r="J326" s="171" t="str">
        <f t="shared" si="93"/>
        <v xml:space="preserve"> </v>
      </c>
      <c r="K326" s="171" t="str">
        <f t="shared" si="94"/>
        <v xml:space="preserve"> </v>
      </c>
      <c r="L326" s="171" t="str">
        <f t="shared" si="95"/>
        <v xml:space="preserve"> </v>
      </c>
      <c r="M326" s="171" t="str">
        <f t="shared" si="96"/>
        <v xml:space="preserve"> </v>
      </c>
      <c r="N326" s="171" t="str">
        <f t="shared" si="97"/>
        <v xml:space="preserve"> </v>
      </c>
      <c r="O326" s="171" t="str">
        <f t="shared" si="98"/>
        <v xml:space="preserve"> </v>
      </c>
      <c r="P326" s="171" t="str">
        <f t="shared" si="99"/>
        <v xml:space="preserve"> </v>
      </c>
      <c r="Q326" s="172" t="str">
        <f t="shared" si="100"/>
        <v xml:space="preserve"> </v>
      </c>
      <c r="R326" s="173"/>
    </row>
    <row r="327" spans="1:18" s="145" customFormat="1" ht="12.75" x14ac:dyDescent="0.25">
      <c r="A327" s="166" t="s">
        <v>536</v>
      </c>
      <c r="B327" s="151" t="s">
        <v>265</v>
      </c>
      <c r="C327" s="164">
        <v>8</v>
      </c>
      <c r="D327" s="168">
        <v>1</v>
      </c>
      <c r="E327" s="169">
        <v>1</v>
      </c>
      <c r="F327" s="168">
        <v>140</v>
      </c>
      <c r="G327" s="170">
        <v>1.08</v>
      </c>
      <c r="H327" s="171">
        <f t="shared" si="91"/>
        <v>151.20000000000002</v>
      </c>
      <c r="I327" s="171" t="str">
        <f t="shared" si="92"/>
        <v xml:space="preserve"> </v>
      </c>
      <c r="J327" s="171" t="str">
        <f t="shared" si="93"/>
        <v xml:space="preserve"> </v>
      </c>
      <c r="K327" s="171" t="str">
        <f t="shared" si="94"/>
        <v xml:space="preserve"> </v>
      </c>
      <c r="L327" s="171" t="str">
        <f t="shared" si="95"/>
        <v xml:space="preserve"> </v>
      </c>
      <c r="M327" s="171" t="str">
        <f t="shared" si="96"/>
        <v xml:space="preserve"> </v>
      </c>
      <c r="N327" s="171" t="str">
        <f t="shared" si="97"/>
        <v xml:space="preserve"> </v>
      </c>
      <c r="O327" s="171" t="str">
        <f t="shared" si="98"/>
        <v xml:space="preserve"> </v>
      </c>
      <c r="P327" s="171" t="str">
        <f t="shared" si="99"/>
        <v xml:space="preserve"> </v>
      </c>
      <c r="Q327" s="172" t="str">
        <f t="shared" si="100"/>
        <v xml:space="preserve"> </v>
      </c>
      <c r="R327" s="173"/>
    </row>
    <row r="328" spans="1:18" s="145" customFormat="1" ht="12.75" x14ac:dyDescent="0.25">
      <c r="A328" s="166" t="s">
        <v>537</v>
      </c>
      <c r="B328" s="151" t="s">
        <v>577</v>
      </c>
      <c r="C328" s="164">
        <v>10</v>
      </c>
      <c r="D328" s="168">
        <v>4</v>
      </c>
      <c r="E328" s="169">
        <v>1</v>
      </c>
      <c r="F328" s="168">
        <v>17</v>
      </c>
      <c r="G328" s="170">
        <v>1.35</v>
      </c>
      <c r="H328" s="171" t="str">
        <f t="shared" si="91"/>
        <v xml:space="preserve"> </v>
      </c>
      <c r="I328" s="171">
        <f t="shared" si="92"/>
        <v>91.800000000000011</v>
      </c>
      <c r="J328" s="171" t="str">
        <f t="shared" si="93"/>
        <v xml:space="preserve"> </v>
      </c>
      <c r="K328" s="171" t="str">
        <f t="shared" si="94"/>
        <v xml:space="preserve"> </v>
      </c>
      <c r="L328" s="171" t="str">
        <f t="shared" si="95"/>
        <v xml:space="preserve"> </v>
      </c>
      <c r="M328" s="171" t="str">
        <f t="shared" si="96"/>
        <v xml:space="preserve"> </v>
      </c>
      <c r="N328" s="171" t="str">
        <f t="shared" si="97"/>
        <v xml:space="preserve"> </v>
      </c>
      <c r="O328" s="171" t="str">
        <f t="shared" si="98"/>
        <v xml:space="preserve"> </v>
      </c>
      <c r="P328" s="171" t="str">
        <f t="shared" si="99"/>
        <v xml:space="preserve"> </v>
      </c>
      <c r="Q328" s="172" t="str">
        <f t="shared" si="100"/>
        <v xml:space="preserve"> </v>
      </c>
      <c r="R328" s="173"/>
    </row>
    <row r="329" spans="1:18" s="145" customFormat="1" ht="12.75" x14ac:dyDescent="0.25">
      <c r="A329" s="166" t="s">
        <v>538</v>
      </c>
      <c r="B329" s="151" t="s">
        <v>265</v>
      </c>
      <c r="C329" s="164">
        <v>8</v>
      </c>
      <c r="D329" s="168">
        <v>1</v>
      </c>
      <c r="E329" s="169">
        <v>1</v>
      </c>
      <c r="F329" s="168">
        <v>115</v>
      </c>
      <c r="G329" s="170">
        <v>1.08</v>
      </c>
      <c r="H329" s="171">
        <f t="shared" si="91"/>
        <v>124.2</v>
      </c>
      <c r="I329" s="171" t="str">
        <f t="shared" si="92"/>
        <v xml:space="preserve"> </v>
      </c>
      <c r="J329" s="171" t="str">
        <f t="shared" si="93"/>
        <v xml:space="preserve"> </v>
      </c>
      <c r="K329" s="171" t="str">
        <f t="shared" si="94"/>
        <v xml:space="preserve"> </v>
      </c>
      <c r="L329" s="171" t="str">
        <f t="shared" si="95"/>
        <v xml:space="preserve"> </v>
      </c>
      <c r="M329" s="171" t="str">
        <f t="shared" si="96"/>
        <v xml:space="preserve"> </v>
      </c>
      <c r="N329" s="171" t="str">
        <f t="shared" si="97"/>
        <v xml:space="preserve"> </v>
      </c>
      <c r="O329" s="171" t="str">
        <f t="shared" si="98"/>
        <v xml:space="preserve"> </v>
      </c>
      <c r="P329" s="171" t="str">
        <f t="shared" si="99"/>
        <v xml:space="preserve"> </v>
      </c>
      <c r="Q329" s="172" t="str">
        <f t="shared" si="100"/>
        <v xml:space="preserve"> </v>
      </c>
      <c r="R329" s="173"/>
    </row>
    <row r="330" spans="1:18" s="145" customFormat="1" ht="12.75" x14ac:dyDescent="0.25">
      <c r="A330" s="166" t="s">
        <v>539</v>
      </c>
      <c r="B330" s="151" t="s">
        <v>578</v>
      </c>
      <c r="C330" s="164">
        <v>10</v>
      </c>
      <c r="D330" s="168">
        <v>4</v>
      </c>
      <c r="E330" s="169">
        <v>1</v>
      </c>
      <c r="F330" s="168">
        <v>14</v>
      </c>
      <c r="G330" s="170">
        <v>1.1000000000000001</v>
      </c>
      <c r="H330" s="171" t="str">
        <f t="shared" si="91"/>
        <v xml:space="preserve"> </v>
      </c>
      <c r="I330" s="171">
        <f t="shared" si="92"/>
        <v>61.600000000000009</v>
      </c>
      <c r="J330" s="171" t="str">
        <f t="shared" si="93"/>
        <v xml:space="preserve"> </v>
      </c>
      <c r="K330" s="171" t="str">
        <f t="shared" si="94"/>
        <v xml:space="preserve"> </v>
      </c>
      <c r="L330" s="171" t="str">
        <f t="shared" si="95"/>
        <v xml:space="preserve"> </v>
      </c>
      <c r="M330" s="171" t="str">
        <f t="shared" si="96"/>
        <v xml:space="preserve"> </v>
      </c>
      <c r="N330" s="171" t="str">
        <f t="shared" si="97"/>
        <v xml:space="preserve"> </v>
      </c>
      <c r="O330" s="171" t="str">
        <f t="shared" si="98"/>
        <v xml:space="preserve"> </v>
      </c>
      <c r="P330" s="171" t="str">
        <f t="shared" si="99"/>
        <v xml:space="preserve"> </v>
      </c>
      <c r="Q330" s="172" t="str">
        <f t="shared" si="100"/>
        <v xml:space="preserve"> </v>
      </c>
      <c r="R330" s="173"/>
    </row>
    <row r="331" spans="1:18" s="145" customFormat="1" ht="12.75" x14ac:dyDescent="0.25">
      <c r="A331" s="166" t="s">
        <v>540</v>
      </c>
      <c r="B331" s="151" t="s">
        <v>265</v>
      </c>
      <c r="C331" s="164">
        <v>8</v>
      </c>
      <c r="D331" s="168">
        <v>1</v>
      </c>
      <c r="E331" s="169">
        <v>1</v>
      </c>
      <c r="F331" s="168">
        <v>77</v>
      </c>
      <c r="G331" s="170">
        <v>1.08</v>
      </c>
      <c r="H331" s="171">
        <f t="shared" si="91"/>
        <v>83.160000000000011</v>
      </c>
      <c r="I331" s="171" t="str">
        <f t="shared" si="92"/>
        <v xml:space="preserve"> </v>
      </c>
      <c r="J331" s="171" t="str">
        <f t="shared" si="93"/>
        <v xml:space="preserve"> </v>
      </c>
      <c r="K331" s="171" t="str">
        <f t="shared" si="94"/>
        <v xml:space="preserve"> </v>
      </c>
      <c r="L331" s="171" t="str">
        <f t="shared" si="95"/>
        <v xml:space="preserve"> </v>
      </c>
      <c r="M331" s="171" t="str">
        <f t="shared" si="96"/>
        <v xml:space="preserve"> </v>
      </c>
      <c r="N331" s="171" t="str">
        <f t="shared" si="97"/>
        <v xml:space="preserve"> </v>
      </c>
      <c r="O331" s="171" t="str">
        <f t="shared" si="98"/>
        <v xml:space="preserve"> </v>
      </c>
      <c r="P331" s="171" t="str">
        <f t="shared" si="99"/>
        <v xml:space="preserve"> </v>
      </c>
      <c r="Q331" s="172" t="str">
        <f t="shared" si="100"/>
        <v xml:space="preserve"> </v>
      </c>
      <c r="R331" s="173"/>
    </row>
    <row r="332" spans="1:18" s="145" customFormat="1" ht="12.75" x14ac:dyDescent="0.25">
      <c r="A332" s="166" t="s">
        <v>541</v>
      </c>
      <c r="B332" s="151" t="s">
        <v>579</v>
      </c>
      <c r="C332" s="164">
        <v>10</v>
      </c>
      <c r="D332" s="168">
        <v>4</v>
      </c>
      <c r="E332" s="169">
        <v>1</v>
      </c>
      <c r="F332" s="168">
        <v>1</v>
      </c>
      <c r="G332" s="170">
        <v>4.18</v>
      </c>
      <c r="H332" s="171" t="str">
        <f t="shared" si="91"/>
        <v xml:space="preserve"> </v>
      </c>
      <c r="I332" s="171">
        <f t="shared" si="92"/>
        <v>16.72</v>
      </c>
      <c r="J332" s="171" t="str">
        <f t="shared" si="93"/>
        <v xml:space="preserve"> </v>
      </c>
      <c r="K332" s="171" t="str">
        <f t="shared" si="94"/>
        <v xml:space="preserve"> </v>
      </c>
      <c r="L332" s="171" t="str">
        <f t="shared" si="95"/>
        <v xml:space="preserve"> </v>
      </c>
      <c r="M332" s="171" t="str">
        <f t="shared" si="96"/>
        <v xml:space="preserve"> </v>
      </c>
      <c r="N332" s="171" t="str">
        <f t="shared" si="97"/>
        <v xml:space="preserve"> </v>
      </c>
      <c r="O332" s="171" t="str">
        <f t="shared" si="98"/>
        <v xml:space="preserve"> </v>
      </c>
      <c r="P332" s="171" t="str">
        <f t="shared" si="99"/>
        <v xml:space="preserve"> </v>
      </c>
      <c r="Q332" s="172" t="str">
        <f t="shared" si="100"/>
        <v xml:space="preserve"> </v>
      </c>
      <c r="R332" s="173"/>
    </row>
    <row r="333" spans="1:18" s="145" customFormat="1" ht="12.75" x14ac:dyDescent="0.25">
      <c r="A333" s="166" t="s">
        <v>542</v>
      </c>
      <c r="B333" s="151" t="s">
        <v>265</v>
      </c>
      <c r="C333" s="164">
        <v>8</v>
      </c>
      <c r="D333" s="168">
        <v>1</v>
      </c>
      <c r="E333" s="169">
        <v>1</v>
      </c>
      <c r="F333" s="168">
        <v>21</v>
      </c>
      <c r="G333" s="170">
        <v>1.08</v>
      </c>
      <c r="H333" s="171">
        <f t="shared" si="91"/>
        <v>22.68</v>
      </c>
      <c r="I333" s="171" t="str">
        <f t="shared" si="92"/>
        <v xml:space="preserve"> </v>
      </c>
      <c r="J333" s="171" t="str">
        <f t="shared" si="93"/>
        <v xml:space="preserve"> </v>
      </c>
      <c r="K333" s="171" t="str">
        <f t="shared" si="94"/>
        <v xml:space="preserve"> </v>
      </c>
      <c r="L333" s="171" t="str">
        <f t="shared" si="95"/>
        <v xml:space="preserve"> </v>
      </c>
      <c r="M333" s="171" t="str">
        <f t="shared" si="96"/>
        <v xml:space="preserve"> </v>
      </c>
      <c r="N333" s="171" t="str">
        <f t="shared" si="97"/>
        <v xml:space="preserve"> </v>
      </c>
      <c r="O333" s="171" t="str">
        <f t="shared" si="98"/>
        <v xml:space="preserve"> </v>
      </c>
      <c r="P333" s="171" t="str">
        <f t="shared" si="99"/>
        <v xml:space="preserve"> </v>
      </c>
      <c r="Q333" s="172" t="str">
        <f t="shared" si="100"/>
        <v xml:space="preserve"> </v>
      </c>
      <c r="R333" s="173"/>
    </row>
    <row r="334" spans="1:18" s="145" customFormat="1" ht="12.75" x14ac:dyDescent="0.25">
      <c r="A334" s="166" t="s">
        <v>543</v>
      </c>
      <c r="B334" s="151" t="s">
        <v>580</v>
      </c>
      <c r="C334" s="164">
        <v>10</v>
      </c>
      <c r="D334" s="168">
        <v>4</v>
      </c>
      <c r="E334" s="169">
        <v>1</v>
      </c>
      <c r="F334" s="168">
        <v>14</v>
      </c>
      <c r="G334" s="170">
        <v>4.8499999999999996</v>
      </c>
      <c r="H334" s="171" t="str">
        <f t="shared" si="91"/>
        <v xml:space="preserve"> </v>
      </c>
      <c r="I334" s="171">
        <f t="shared" si="92"/>
        <v>271.59999999999997</v>
      </c>
      <c r="J334" s="171" t="str">
        <f t="shared" si="93"/>
        <v xml:space="preserve"> </v>
      </c>
      <c r="K334" s="171" t="str">
        <f t="shared" si="94"/>
        <v xml:space="preserve"> </v>
      </c>
      <c r="L334" s="171" t="str">
        <f t="shared" si="95"/>
        <v xml:space="preserve"> </v>
      </c>
      <c r="M334" s="171" t="str">
        <f t="shared" si="96"/>
        <v xml:space="preserve"> </v>
      </c>
      <c r="N334" s="171" t="str">
        <f t="shared" si="97"/>
        <v xml:space="preserve"> </v>
      </c>
      <c r="O334" s="171" t="str">
        <f t="shared" si="98"/>
        <v xml:space="preserve"> </v>
      </c>
      <c r="P334" s="171" t="str">
        <f t="shared" si="99"/>
        <v xml:space="preserve"> </v>
      </c>
      <c r="Q334" s="172" t="str">
        <f t="shared" si="100"/>
        <v xml:space="preserve"> </v>
      </c>
      <c r="R334" s="173"/>
    </row>
    <row r="335" spans="1:18" s="145" customFormat="1" ht="12.75" x14ac:dyDescent="0.25">
      <c r="A335" s="166" t="s">
        <v>544</v>
      </c>
      <c r="B335" s="151" t="s">
        <v>265</v>
      </c>
      <c r="C335" s="164">
        <v>8</v>
      </c>
      <c r="D335" s="168">
        <v>1</v>
      </c>
      <c r="E335" s="169">
        <v>1</v>
      </c>
      <c r="F335" s="168">
        <v>340</v>
      </c>
      <c r="G335" s="170">
        <v>1.08</v>
      </c>
      <c r="H335" s="171">
        <f t="shared" si="91"/>
        <v>367.20000000000005</v>
      </c>
      <c r="I335" s="171" t="str">
        <f t="shared" si="92"/>
        <v xml:space="preserve"> </v>
      </c>
      <c r="J335" s="171" t="str">
        <f t="shared" si="93"/>
        <v xml:space="preserve"> </v>
      </c>
      <c r="K335" s="171" t="str">
        <f t="shared" si="94"/>
        <v xml:space="preserve"> </v>
      </c>
      <c r="L335" s="171" t="str">
        <f t="shared" si="95"/>
        <v xml:space="preserve"> </v>
      </c>
      <c r="M335" s="171" t="str">
        <f t="shared" si="96"/>
        <v xml:space="preserve"> </v>
      </c>
      <c r="N335" s="171" t="str">
        <f t="shared" si="97"/>
        <v xml:space="preserve"> </v>
      </c>
      <c r="O335" s="171" t="str">
        <f t="shared" si="98"/>
        <v xml:space="preserve"> </v>
      </c>
      <c r="P335" s="171" t="str">
        <f t="shared" si="99"/>
        <v xml:space="preserve"> </v>
      </c>
      <c r="Q335" s="172" t="str">
        <f t="shared" si="100"/>
        <v xml:space="preserve"> </v>
      </c>
      <c r="R335" s="173"/>
    </row>
    <row r="336" spans="1:18" s="145" customFormat="1" ht="12.75" x14ac:dyDescent="0.25">
      <c r="A336" s="166" t="s">
        <v>545</v>
      </c>
      <c r="B336" s="167" t="s">
        <v>581</v>
      </c>
      <c r="C336" s="164">
        <v>10</v>
      </c>
      <c r="D336" s="168">
        <v>4</v>
      </c>
      <c r="E336" s="169">
        <v>1</v>
      </c>
      <c r="F336" s="168">
        <v>1</v>
      </c>
      <c r="G336" s="170">
        <v>57.93</v>
      </c>
      <c r="H336" s="171" t="str">
        <f t="shared" si="91"/>
        <v xml:space="preserve"> </v>
      </c>
      <c r="I336" s="171">
        <f t="shared" si="92"/>
        <v>231.72</v>
      </c>
      <c r="J336" s="171" t="str">
        <f t="shared" si="93"/>
        <v xml:space="preserve"> </v>
      </c>
      <c r="K336" s="171" t="str">
        <f t="shared" si="94"/>
        <v xml:space="preserve"> </v>
      </c>
      <c r="L336" s="171" t="str">
        <f t="shared" si="95"/>
        <v xml:space="preserve"> </v>
      </c>
      <c r="M336" s="171" t="str">
        <f t="shared" si="96"/>
        <v xml:space="preserve"> </v>
      </c>
      <c r="N336" s="171" t="str">
        <f t="shared" si="97"/>
        <v xml:space="preserve"> </v>
      </c>
      <c r="O336" s="171" t="str">
        <f t="shared" si="98"/>
        <v xml:space="preserve"> </v>
      </c>
      <c r="P336" s="171" t="str">
        <f t="shared" si="99"/>
        <v xml:space="preserve"> </v>
      </c>
      <c r="Q336" s="172" t="str">
        <f t="shared" si="100"/>
        <v xml:space="preserve"> </v>
      </c>
      <c r="R336" s="173"/>
    </row>
    <row r="337" spans="1:18" s="145" customFormat="1" ht="12.75" x14ac:dyDescent="0.25">
      <c r="A337" s="166" t="s">
        <v>546</v>
      </c>
      <c r="B337" s="167" t="s">
        <v>265</v>
      </c>
      <c r="C337" s="164">
        <v>8</v>
      </c>
      <c r="D337" s="168">
        <v>1</v>
      </c>
      <c r="E337" s="169">
        <v>1</v>
      </c>
      <c r="F337" s="168">
        <v>290</v>
      </c>
      <c r="G337" s="170">
        <v>1.08</v>
      </c>
      <c r="H337" s="171">
        <f t="shared" si="91"/>
        <v>313.20000000000005</v>
      </c>
      <c r="I337" s="171" t="str">
        <f t="shared" si="92"/>
        <v xml:space="preserve"> </v>
      </c>
      <c r="J337" s="171" t="str">
        <f t="shared" si="93"/>
        <v xml:space="preserve"> </v>
      </c>
      <c r="K337" s="171" t="str">
        <f t="shared" si="94"/>
        <v xml:space="preserve"> </v>
      </c>
      <c r="L337" s="171" t="str">
        <f t="shared" si="95"/>
        <v xml:space="preserve"> </v>
      </c>
      <c r="M337" s="171" t="str">
        <f t="shared" si="96"/>
        <v xml:space="preserve"> </v>
      </c>
      <c r="N337" s="171" t="str">
        <f t="shared" si="97"/>
        <v xml:space="preserve"> </v>
      </c>
      <c r="O337" s="171" t="str">
        <f t="shared" si="98"/>
        <v xml:space="preserve"> </v>
      </c>
      <c r="P337" s="171" t="str">
        <f t="shared" si="99"/>
        <v xml:space="preserve"> </v>
      </c>
      <c r="Q337" s="172" t="str">
        <f t="shared" si="100"/>
        <v xml:space="preserve"> </v>
      </c>
      <c r="R337" s="173"/>
    </row>
    <row r="338" spans="1:18" s="145" customFormat="1" ht="12.75" x14ac:dyDescent="0.25">
      <c r="A338" s="166" t="s">
        <v>547</v>
      </c>
      <c r="B338" s="151" t="s">
        <v>582</v>
      </c>
      <c r="C338" s="164">
        <v>10</v>
      </c>
      <c r="D338" s="168">
        <v>4</v>
      </c>
      <c r="E338" s="169">
        <v>1</v>
      </c>
      <c r="F338" s="168">
        <v>1</v>
      </c>
      <c r="G338" s="170">
        <v>15.5</v>
      </c>
      <c r="H338" s="171" t="str">
        <f t="shared" si="91"/>
        <v xml:space="preserve"> </v>
      </c>
      <c r="I338" s="171">
        <f t="shared" si="92"/>
        <v>62</v>
      </c>
      <c r="J338" s="171" t="str">
        <f t="shared" si="93"/>
        <v xml:space="preserve"> </v>
      </c>
      <c r="K338" s="171" t="str">
        <f t="shared" si="94"/>
        <v xml:space="preserve"> </v>
      </c>
      <c r="L338" s="171" t="str">
        <f t="shared" si="95"/>
        <v xml:space="preserve"> </v>
      </c>
      <c r="M338" s="171" t="str">
        <f t="shared" si="96"/>
        <v xml:space="preserve"> </v>
      </c>
      <c r="N338" s="171" t="str">
        <f t="shared" si="97"/>
        <v xml:space="preserve"> </v>
      </c>
      <c r="O338" s="171" t="str">
        <f t="shared" si="98"/>
        <v xml:space="preserve"> </v>
      </c>
      <c r="P338" s="171" t="str">
        <f t="shared" si="99"/>
        <v xml:space="preserve"> </v>
      </c>
      <c r="Q338" s="172" t="str">
        <f t="shared" si="100"/>
        <v xml:space="preserve"> </v>
      </c>
      <c r="R338" s="173"/>
    </row>
    <row r="339" spans="1:18" s="145" customFormat="1" ht="12.75" x14ac:dyDescent="0.25">
      <c r="A339" s="166" t="s">
        <v>548</v>
      </c>
      <c r="B339" s="151" t="s">
        <v>265</v>
      </c>
      <c r="C339" s="164">
        <v>8</v>
      </c>
      <c r="D339" s="168">
        <v>1</v>
      </c>
      <c r="E339" s="169">
        <v>1</v>
      </c>
      <c r="F339" s="168">
        <v>78</v>
      </c>
      <c r="G339" s="170">
        <v>1.08</v>
      </c>
      <c r="H339" s="171">
        <f t="shared" si="91"/>
        <v>84.240000000000009</v>
      </c>
      <c r="I339" s="171" t="str">
        <f t="shared" si="92"/>
        <v xml:space="preserve"> </v>
      </c>
      <c r="J339" s="171" t="str">
        <f t="shared" si="93"/>
        <v xml:space="preserve"> </v>
      </c>
      <c r="K339" s="171" t="str">
        <f t="shared" si="94"/>
        <v xml:space="preserve"> </v>
      </c>
      <c r="L339" s="171" t="str">
        <f t="shared" si="95"/>
        <v xml:space="preserve"> </v>
      </c>
      <c r="M339" s="171" t="str">
        <f t="shared" si="96"/>
        <v xml:space="preserve"> </v>
      </c>
      <c r="N339" s="171" t="str">
        <f t="shared" si="97"/>
        <v xml:space="preserve"> </v>
      </c>
      <c r="O339" s="171" t="str">
        <f t="shared" si="98"/>
        <v xml:space="preserve"> </v>
      </c>
      <c r="P339" s="171" t="str">
        <f t="shared" si="99"/>
        <v xml:space="preserve"> </v>
      </c>
      <c r="Q339" s="172" t="str">
        <f t="shared" si="100"/>
        <v xml:space="preserve"> </v>
      </c>
      <c r="R339" s="173"/>
    </row>
    <row r="340" spans="1:18" s="145" customFormat="1" ht="12.75" x14ac:dyDescent="0.25">
      <c r="A340" s="166" t="s">
        <v>549</v>
      </c>
      <c r="B340" s="151" t="s">
        <v>583</v>
      </c>
      <c r="C340" s="164">
        <v>16</v>
      </c>
      <c r="D340" s="168">
        <v>1</v>
      </c>
      <c r="E340" s="169">
        <v>1</v>
      </c>
      <c r="F340" s="168">
        <v>2</v>
      </c>
      <c r="G340" s="170">
        <v>3.5</v>
      </c>
      <c r="H340" s="171" t="str">
        <f t="shared" si="91"/>
        <v xml:space="preserve"> </v>
      </c>
      <c r="I340" s="171" t="str">
        <f t="shared" si="92"/>
        <v xml:space="preserve"> </v>
      </c>
      <c r="J340" s="171" t="str">
        <f t="shared" si="93"/>
        <v xml:space="preserve"> </v>
      </c>
      <c r="K340" s="171" t="str">
        <f t="shared" si="94"/>
        <v xml:space="preserve"> </v>
      </c>
      <c r="L340" s="171">
        <f t="shared" si="95"/>
        <v>7</v>
      </c>
      <c r="M340" s="171" t="str">
        <f t="shared" si="96"/>
        <v xml:space="preserve"> </v>
      </c>
      <c r="N340" s="171" t="str">
        <f t="shared" si="97"/>
        <v xml:space="preserve"> </v>
      </c>
      <c r="O340" s="171" t="str">
        <f t="shared" si="98"/>
        <v xml:space="preserve"> </v>
      </c>
      <c r="P340" s="171" t="str">
        <f t="shared" si="99"/>
        <v xml:space="preserve"> </v>
      </c>
      <c r="Q340" s="172" t="str">
        <f t="shared" si="100"/>
        <v xml:space="preserve"> </v>
      </c>
      <c r="R340" s="173"/>
    </row>
    <row r="341" spans="1:18" s="145" customFormat="1" ht="12.75" x14ac:dyDescent="0.25">
      <c r="A341" s="166" t="s">
        <v>550</v>
      </c>
      <c r="B341" s="151"/>
      <c r="C341" s="164">
        <v>14</v>
      </c>
      <c r="D341" s="168">
        <v>1</v>
      </c>
      <c r="E341" s="169">
        <v>1</v>
      </c>
      <c r="F341" s="168">
        <v>2</v>
      </c>
      <c r="G341" s="170">
        <v>4.9000000000000004</v>
      </c>
      <c r="H341" s="171" t="str">
        <f t="shared" si="91"/>
        <v xml:space="preserve"> </v>
      </c>
      <c r="I341" s="171" t="str">
        <f t="shared" si="92"/>
        <v xml:space="preserve"> </v>
      </c>
      <c r="J341" s="171" t="str">
        <f t="shared" si="93"/>
        <v xml:space="preserve"> </v>
      </c>
      <c r="K341" s="171">
        <f t="shared" si="94"/>
        <v>9.8000000000000007</v>
      </c>
      <c r="L341" s="171" t="str">
        <f t="shared" si="95"/>
        <v xml:space="preserve"> </v>
      </c>
      <c r="M341" s="171" t="str">
        <f t="shared" si="96"/>
        <v xml:space="preserve"> </v>
      </c>
      <c r="N341" s="171" t="str">
        <f t="shared" si="97"/>
        <v xml:space="preserve"> </v>
      </c>
      <c r="O341" s="171" t="str">
        <f t="shared" si="98"/>
        <v xml:space="preserve"> </v>
      </c>
      <c r="P341" s="171" t="str">
        <f t="shared" si="99"/>
        <v xml:space="preserve"> </v>
      </c>
      <c r="Q341" s="172" t="str">
        <f t="shared" si="100"/>
        <v xml:space="preserve"> </v>
      </c>
      <c r="R341" s="173"/>
    </row>
    <row r="342" spans="1:18" s="145" customFormat="1" ht="12.75" x14ac:dyDescent="0.25">
      <c r="A342" s="166" t="s">
        <v>551</v>
      </c>
      <c r="B342" s="151"/>
      <c r="C342" s="164">
        <v>14</v>
      </c>
      <c r="D342" s="168">
        <v>1</v>
      </c>
      <c r="E342" s="169">
        <v>1</v>
      </c>
      <c r="F342" s="168">
        <v>3</v>
      </c>
      <c r="G342" s="170">
        <v>3.65</v>
      </c>
      <c r="H342" s="171" t="str">
        <f t="shared" si="91"/>
        <v xml:space="preserve"> </v>
      </c>
      <c r="I342" s="171" t="str">
        <f t="shared" si="92"/>
        <v xml:space="preserve"> </v>
      </c>
      <c r="J342" s="171" t="str">
        <f t="shared" si="93"/>
        <v xml:space="preserve"> </v>
      </c>
      <c r="K342" s="171">
        <f t="shared" si="94"/>
        <v>10.95</v>
      </c>
      <c r="L342" s="171" t="str">
        <f t="shared" si="95"/>
        <v xml:space="preserve"> </v>
      </c>
      <c r="M342" s="171" t="str">
        <f t="shared" si="96"/>
        <v xml:space="preserve"> </v>
      </c>
      <c r="N342" s="171" t="str">
        <f t="shared" si="97"/>
        <v xml:space="preserve"> </v>
      </c>
      <c r="O342" s="171" t="str">
        <f t="shared" si="98"/>
        <v xml:space="preserve"> </v>
      </c>
      <c r="P342" s="171" t="str">
        <f t="shared" si="99"/>
        <v xml:space="preserve"> </v>
      </c>
      <c r="Q342" s="172" t="str">
        <f t="shared" si="100"/>
        <v xml:space="preserve"> </v>
      </c>
      <c r="R342" s="173"/>
    </row>
    <row r="343" spans="1:18" s="145" customFormat="1" ht="12.75" x14ac:dyDescent="0.25">
      <c r="A343" s="166" t="s">
        <v>552</v>
      </c>
      <c r="B343" s="151"/>
      <c r="C343" s="164">
        <v>16</v>
      </c>
      <c r="D343" s="168">
        <v>1</v>
      </c>
      <c r="E343" s="169">
        <v>1</v>
      </c>
      <c r="F343" s="168">
        <v>2</v>
      </c>
      <c r="G343" s="170">
        <v>3.75</v>
      </c>
      <c r="H343" s="171" t="str">
        <f t="shared" si="91"/>
        <v xml:space="preserve"> </v>
      </c>
      <c r="I343" s="171" t="str">
        <f t="shared" si="92"/>
        <v xml:space="preserve"> </v>
      </c>
      <c r="J343" s="171" t="str">
        <f t="shared" si="93"/>
        <v xml:space="preserve"> </v>
      </c>
      <c r="K343" s="171" t="str">
        <f t="shared" si="94"/>
        <v xml:space="preserve"> </v>
      </c>
      <c r="L343" s="171">
        <f t="shared" si="95"/>
        <v>7.5</v>
      </c>
      <c r="M343" s="171" t="str">
        <f t="shared" si="96"/>
        <v xml:space="preserve"> </v>
      </c>
      <c r="N343" s="171" t="str">
        <f t="shared" si="97"/>
        <v xml:space="preserve"> </v>
      </c>
      <c r="O343" s="171" t="str">
        <f t="shared" si="98"/>
        <v xml:space="preserve"> </v>
      </c>
      <c r="P343" s="171" t="str">
        <f t="shared" si="99"/>
        <v xml:space="preserve"> </v>
      </c>
      <c r="Q343" s="172" t="str">
        <f t="shared" si="100"/>
        <v xml:space="preserve"> </v>
      </c>
      <c r="R343" s="173"/>
    </row>
    <row r="344" spans="1:18" s="145" customFormat="1" ht="12.75" x14ac:dyDescent="0.25">
      <c r="A344" s="166" t="s">
        <v>553</v>
      </c>
      <c r="B344" s="151"/>
      <c r="C344" s="164">
        <v>12</v>
      </c>
      <c r="D344" s="168">
        <v>4</v>
      </c>
      <c r="E344" s="169">
        <v>1</v>
      </c>
      <c r="F344" s="168">
        <v>4</v>
      </c>
      <c r="G344" s="170">
        <v>12</v>
      </c>
      <c r="H344" s="171" t="str">
        <f t="shared" si="91"/>
        <v xml:space="preserve"> </v>
      </c>
      <c r="I344" s="171" t="str">
        <f t="shared" si="92"/>
        <v xml:space="preserve"> </v>
      </c>
      <c r="J344" s="171">
        <f t="shared" si="93"/>
        <v>192</v>
      </c>
      <c r="K344" s="171" t="str">
        <f t="shared" si="94"/>
        <v xml:space="preserve"> </v>
      </c>
      <c r="L344" s="171" t="str">
        <f t="shared" si="95"/>
        <v xml:space="preserve"> </v>
      </c>
      <c r="M344" s="171" t="str">
        <f t="shared" si="96"/>
        <v xml:space="preserve"> </v>
      </c>
      <c r="N344" s="171" t="str">
        <f t="shared" si="97"/>
        <v xml:space="preserve"> </v>
      </c>
      <c r="O344" s="171" t="str">
        <f t="shared" si="98"/>
        <v xml:space="preserve"> </v>
      </c>
      <c r="P344" s="171" t="str">
        <f t="shared" si="99"/>
        <v xml:space="preserve"> </v>
      </c>
      <c r="Q344" s="172" t="str">
        <f t="shared" si="100"/>
        <v xml:space="preserve"> </v>
      </c>
      <c r="R344" s="173"/>
    </row>
    <row r="345" spans="1:18" s="145" customFormat="1" ht="12.75" x14ac:dyDescent="0.25">
      <c r="A345" s="166" t="s">
        <v>554</v>
      </c>
      <c r="B345" s="167"/>
      <c r="C345" s="164">
        <v>16</v>
      </c>
      <c r="D345" s="168">
        <v>1</v>
      </c>
      <c r="E345" s="169">
        <v>1</v>
      </c>
      <c r="F345" s="168">
        <v>3</v>
      </c>
      <c r="G345" s="170">
        <v>21.75</v>
      </c>
      <c r="H345" s="171" t="str">
        <f t="shared" si="91"/>
        <v xml:space="preserve"> </v>
      </c>
      <c r="I345" s="171" t="str">
        <f t="shared" si="92"/>
        <v xml:space="preserve"> </v>
      </c>
      <c r="J345" s="171" t="str">
        <f t="shared" si="93"/>
        <v xml:space="preserve"> </v>
      </c>
      <c r="K345" s="171" t="str">
        <f t="shared" si="94"/>
        <v xml:space="preserve"> </v>
      </c>
      <c r="L345" s="171">
        <f t="shared" si="95"/>
        <v>65.25</v>
      </c>
      <c r="M345" s="171" t="str">
        <f t="shared" si="96"/>
        <v xml:space="preserve"> </v>
      </c>
      <c r="N345" s="171" t="str">
        <f t="shared" si="97"/>
        <v xml:space="preserve"> </v>
      </c>
      <c r="O345" s="171" t="str">
        <f t="shared" si="98"/>
        <v xml:space="preserve"> </v>
      </c>
      <c r="P345" s="171" t="str">
        <f t="shared" si="99"/>
        <v xml:space="preserve"> </v>
      </c>
      <c r="Q345" s="172" t="str">
        <f t="shared" si="100"/>
        <v xml:space="preserve"> </v>
      </c>
      <c r="R345" s="173"/>
    </row>
    <row r="346" spans="1:18" s="145" customFormat="1" ht="12.75" x14ac:dyDescent="0.25">
      <c r="A346" s="166" t="s">
        <v>555</v>
      </c>
      <c r="B346" s="167" t="s">
        <v>265</v>
      </c>
      <c r="C346" s="164">
        <v>8</v>
      </c>
      <c r="D346" s="168">
        <v>1</v>
      </c>
      <c r="E346" s="169">
        <v>1</v>
      </c>
      <c r="F346" s="168">
        <v>154</v>
      </c>
      <c r="G346" s="170">
        <v>3.92</v>
      </c>
      <c r="H346" s="171">
        <f t="shared" si="91"/>
        <v>603.67999999999995</v>
      </c>
      <c r="I346" s="171" t="str">
        <f t="shared" si="92"/>
        <v xml:space="preserve"> </v>
      </c>
      <c r="J346" s="171" t="str">
        <f t="shared" si="93"/>
        <v xml:space="preserve"> </v>
      </c>
      <c r="K346" s="171" t="str">
        <f t="shared" si="94"/>
        <v xml:space="preserve"> </v>
      </c>
      <c r="L346" s="171" t="str">
        <f t="shared" si="95"/>
        <v xml:space="preserve"> </v>
      </c>
      <c r="M346" s="171" t="str">
        <f t="shared" si="96"/>
        <v xml:space="preserve"> </v>
      </c>
      <c r="N346" s="171" t="str">
        <f t="shared" si="97"/>
        <v xml:space="preserve"> </v>
      </c>
      <c r="O346" s="171" t="str">
        <f t="shared" si="98"/>
        <v xml:space="preserve"> </v>
      </c>
      <c r="P346" s="171" t="str">
        <f t="shared" si="99"/>
        <v xml:space="preserve"> </v>
      </c>
      <c r="Q346" s="172" t="str">
        <f t="shared" si="100"/>
        <v xml:space="preserve"> </v>
      </c>
      <c r="R346" s="173"/>
    </row>
    <row r="347" spans="1:18" s="145" customFormat="1" ht="12.75" x14ac:dyDescent="0.25">
      <c r="A347" s="166" t="s">
        <v>556</v>
      </c>
      <c r="B347" s="151" t="s">
        <v>584</v>
      </c>
      <c r="C347" s="164">
        <v>16</v>
      </c>
      <c r="D347" s="168">
        <v>1</v>
      </c>
      <c r="E347" s="169">
        <v>1</v>
      </c>
      <c r="F347" s="168">
        <v>6</v>
      </c>
      <c r="G347" s="170">
        <v>5</v>
      </c>
      <c r="H347" s="171" t="str">
        <f t="shared" si="91"/>
        <v xml:space="preserve"> </v>
      </c>
      <c r="I347" s="171" t="str">
        <f t="shared" si="92"/>
        <v xml:space="preserve"> </v>
      </c>
      <c r="J347" s="171" t="str">
        <f t="shared" si="93"/>
        <v xml:space="preserve"> </v>
      </c>
      <c r="K347" s="171" t="str">
        <f t="shared" si="94"/>
        <v xml:space="preserve"> </v>
      </c>
      <c r="L347" s="171">
        <f t="shared" si="95"/>
        <v>30</v>
      </c>
      <c r="M347" s="171" t="str">
        <f t="shared" si="96"/>
        <v xml:space="preserve"> </v>
      </c>
      <c r="N347" s="171" t="str">
        <f t="shared" si="97"/>
        <v xml:space="preserve"> </v>
      </c>
      <c r="O347" s="171" t="str">
        <f t="shared" si="98"/>
        <v xml:space="preserve"> </v>
      </c>
      <c r="P347" s="171" t="str">
        <f t="shared" si="99"/>
        <v xml:space="preserve"> </v>
      </c>
      <c r="Q347" s="172" t="str">
        <f t="shared" si="100"/>
        <v xml:space="preserve"> </v>
      </c>
      <c r="R347" s="173"/>
    </row>
    <row r="348" spans="1:18" s="145" customFormat="1" ht="12.75" x14ac:dyDescent="0.25">
      <c r="A348" s="166" t="s">
        <v>557</v>
      </c>
      <c r="B348" s="151"/>
      <c r="C348" s="164">
        <v>16</v>
      </c>
      <c r="D348" s="168">
        <v>1</v>
      </c>
      <c r="E348" s="169">
        <v>1</v>
      </c>
      <c r="F348" s="168">
        <v>5</v>
      </c>
      <c r="G348" s="170">
        <v>4.5</v>
      </c>
      <c r="H348" s="171" t="str">
        <f t="shared" si="91"/>
        <v xml:space="preserve"> </v>
      </c>
      <c r="I348" s="171" t="str">
        <f t="shared" si="92"/>
        <v xml:space="preserve"> </v>
      </c>
      <c r="J348" s="171" t="str">
        <f t="shared" si="93"/>
        <v xml:space="preserve"> </v>
      </c>
      <c r="K348" s="171" t="str">
        <f t="shared" si="94"/>
        <v xml:space="preserve"> </v>
      </c>
      <c r="L348" s="171">
        <f t="shared" si="95"/>
        <v>22.5</v>
      </c>
      <c r="M348" s="171" t="str">
        <f t="shared" si="96"/>
        <v xml:space="preserve"> </v>
      </c>
      <c r="N348" s="171" t="str">
        <f t="shared" si="97"/>
        <v xml:space="preserve"> </v>
      </c>
      <c r="O348" s="171" t="str">
        <f t="shared" si="98"/>
        <v xml:space="preserve"> </v>
      </c>
      <c r="P348" s="171" t="str">
        <f t="shared" si="99"/>
        <v xml:space="preserve"> </v>
      </c>
      <c r="Q348" s="172" t="str">
        <f t="shared" si="100"/>
        <v xml:space="preserve"> </v>
      </c>
      <c r="R348" s="173"/>
    </row>
    <row r="349" spans="1:18" s="145" customFormat="1" ht="12.75" x14ac:dyDescent="0.25">
      <c r="A349" s="166" t="s">
        <v>558</v>
      </c>
      <c r="B349" s="167"/>
      <c r="C349" s="164">
        <v>12</v>
      </c>
      <c r="D349" s="168">
        <v>1</v>
      </c>
      <c r="E349" s="169">
        <v>1</v>
      </c>
      <c r="F349" s="168">
        <v>4</v>
      </c>
      <c r="G349" s="170">
        <v>32</v>
      </c>
      <c r="H349" s="171" t="str">
        <f t="shared" si="91"/>
        <v xml:space="preserve"> </v>
      </c>
      <c r="I349" s="171" t="str">
        <f t="shared" si="92"/>
        <v xml:space="preserve"> </v>
      </c>
      <c r="J349" s="171">
        <f t="shared" si="93"/>
        <v>128</v>
      </c>
      <c r="K349" s="171" t="str">
        <f t="shared" si="94"/>
        <v xml:space="preserve"> </v>
      </c>
      <c r="L349" s="171" t="str">
        <f t="shared" si="95"/>
        <v xml:space="preserve"> </v>
      </c>
      <c r="M349" s="171" t="str">
        <f t="shared" si="96"/>
        <v xml:space="preserve"> </v>
      </c>
      <c r="N349" s="171" t="str">
        <f t="shared" si="97"/>
        <v xml:space="preserve"> </v>
      </c>
      <c r="O349" s="171" t="str">
        <f t="shared" si="98"/>
        <v xml:space="preserve"> </v>
      </c>
      <c r="P349" s="171" t="str">
        <f t="shared" si="99"/>
        <v xml:space="preserve"> </v>
      </c>
      <c r="Q349" s="172" t="str">
        <f t="shared" si="100"/>
        <v xml:space="preserve"> </v>
      </c>
      <c r="R349" s="173"/>
    </row>
    <row r="350" spans="1:18" s="145" customFormat="1" ht="12.75" x14ac:dyDescent="0.25">
      <c r="A350" s="166" t="s">
        <v>559</v>
      </c>
      <c r="B350" s="174"/>
      <c r="C350" s="164">
        <v>16</v>
      </c>
      <c r="D350" s="168">
        <v>1</v>
      </c>
      <c r="E350" s="169">
        <v>1</v>
      </c>
      <c r="F350" s="168">
        <v>3</v>
      </c>
      <c r="G350" s="170">
        <v>12</v>
      </c>
      <c r="H350" s="171" t="str">
        <f t="shared" si="91"/>
        <v xml:space="preserve"> </v>
      </c>
      <c r="I350" s="171" t="str">
        <f t="shared" si="92"/>
        <v xml:space="preserve"> </v>
      </c>
      <c r="J350" s="171" t="str">
        <f t="shared" si="93"/>
        <v xml:space="preserve"> </v>
      </c>
      <c r="K350" s="171" t="str">
        <f t="shared" si="94"/>
        <v xml:space="preserve"> </v>
      </c>
      <c r="L350" s="171">
        <f t="shared" si="95"/>
        <v>36</v>
      </c>
      <c r="M350" s="171" t="str">
        <f t="shared" si="96"/>
        <v xml:space="preserve"> </v>
      </c>
      <c r="N350" s="171" t="str">
        <f t="shared" si="97"/>
        <v xml:space="preserve"> </v>
      </c>
      <c r="O350" s="171" t="str">
        <f t="shared" si="98"/>
        <v xml:space="preserve"> </v>
      </c>
      <c r="P350" s="171" t="str">
        <f t="shared" si="99"/>
        <v xml:space="preserve"> </v>
      </c>
      <c r="Q350" s="172" t="str">
        <f t="shared" si="100"/>
        <v xml:space="preserve"> </v>
      </c>
      <c r="R350" s="173"/>
    </row>
    <row r="351" spans="1:18" s="145" customFormat="1" ht="12.75" x14ac:dyDescent="0.25">
      <c r="A351" s="166" t="s">
        <v>560</v>
      </c>
      <c r="B351" s="174"/>
      <c r="C351" s="164">
        <v>16</v>
      </c>
      <c r="D351" s="168">
        <v>1</v>
      </c>
      <c r="E351" s="169">
        <v>1</v>
      </c>
      <c r="F351" s="168">
        <v>1</v>
      </c>
      <c r="G351" s="170">
        <v>4.5</v>
      </c>
      <c r="H351" s="171" t="str">
        <f t="shared" si="91"/>
        <v xml:space="preserve"> </v>
      </c>
      <c r="I351" s="171" t="str">
        <f t="shared" si="92"/>
        <v xml:space="preserve"> </v>
      </c>
      <c r="J351" s="171" t="str">
        <f t="shared" si="93"/>
        <v xml:space="preserve"> </v>
      </c>
      <c r="K351" s="171" t="str">
        <f t="shared" si="94"/>
        <v xml:space="preserve"> </v>
      </c>
      <c r="L351" s="171">
        <f t="shared" si="95"/>
        <v>4.5</v>
      </c>
      <c r="M351" s="171" t="str">
        <f t="shared" si="96"/>
        <v xml:space="preserve"> </v>
      </c>
      <c r="N351" s="171" t="str">
        <f t="shared" si="97"/>
        <v xml:space="preserve"> </v>
      </c>
      <c r="O351" s="171" t="str">
        <f t="shared" si="98"/>
        <v xml:space="preserve"> </v>
      </c>
      <c r="P351" s="171" t="str">
        <f t="shared" si="99"/>
        <v xml:space="preserve"> </v>
      </c>
      <c r="Q351" s="172" t="str">
        <f t="shared" si="100"/>
        <v xml:space="preserve"> </v>
      </c>
      <c r="R351" s="173"/>
    </row>
    <row r="352" spans="1:18" s="145" customFormat="1" ht="12.75" x14ac:dyDescent="0.25">
      <c r="A352" s="166" t="s">
        <v>561</v>
      </c>
      <c r="B352" s="174"/>
      <c r="C352" s="164">
        <v>12</v>
      </c>
      <c r="D352" s="168">
        <v>1</v>
      </c>
      <c r="E352" s="169">
        <v>1</v>
      </c>
      <c r="F352" s="168">
        <v>1</v>
      </c>
      <c r="G352" s="170">
        <v>3.75</v>
      </c>
      <c r="H352" s="171" t="str">
        <f t="shared" si="91"/>
        <v xml:space="preserve"> </v>
      </c>
      <c r="I352" s="171" t="str">
        <f t="shared" si="92"/>
        <v xml:space="preserve"> </v>
      </c>
      <c r="J352" s="171">
        <f t="shared" si="93"/>
        <v>3.75</v>
      </c>
      <c r="K352" s="171" t="str">
        <f t="shared" si="94"/>
        <v xml:space="preserve"> </v>
      </c>
      <c r="L352" s="171" t="str">
        <f t="shared" si="95"/>
        <v xml:space="preserve"> </v>
      </c>
      <c r="M352" s="171" t="str">
        <f t="shared" si="96"/>
        <v xml:space="preserve"> </v>
      </c>
      <c r="N352" s="171" t="str">
        <f t="shared" si="97"/>
        <v xml:space="preserve"> </v>
      </c>
      <c r="O352" s="171" t="str">
        <f t="shared" si="98"/>
        <v xml:space="preserve"> </v>
      </c>
      <c r="P352" s="171" t="str">
        <f t="shared" si="99"/>
        <v xml:space="preserve"> </v>
      </c>
      <c r="Q352" s="172" t="str">
        <f t="shared" si="100"/>
        <v xml:space="preserve"> </v>
      </c>
      <c r="R352" s="173"/>
    </row>
    <row r="353" spans="1:18" s="145" customFormat="1" ht="12.75" x14ac:dyDescent="0.25">
      <c r="A353" s="166" t="s">
        <v>562</v>
      </c>
      <c r="B353" s="167" t="s">
        <v>265</v>
      </c>
      <c r="C353" s="164">
        <v>8</v>
      </c>
      <c r="D353" s="168">
        <v>1</v>
      </c>
      <c r="E353" s="169">
        <v>1</v>
      </c>
      <c r="F353" s="168">
        <v>78</v>
      </c>
      <c r="G353" s="170">
        <v>3.92</v>
      </c>
      <c r="H353" s="171">
        <f t="shared" si="91"/>
        <v>305.76</v>
      </c>
      <c r="I353" s="171" t="str">
        <f t="shared" si="92"/>
        <v xml:space="preserve"> </v>
      </c>
      <c r="J353" s="171" t="str">
        <f t="shared" si="93"/>
        <v xml:space="preserve"> </v>
      </c>
      <c r="K353" s="171" t="str">
        <f t="shared" si="94"/>
        <v xml:space="preserve"> </v>
      </c>
      <c r="L353" s="171" t="str">
        <f t="shared" si="95"/>
        <v xml:space="preserve"> </v>
      </c>
      <c r="M353" s="171" t="str">
        <f t="shared" si="96"/>
        <v xml:space="preserve"> </v>
      </c>
      <c r="N353" s="171" t="str">
        <f t="shared" si="97"/>
        <v xml:space="preserve"> </v>
      </c>
      <c r="O353" s="171" t="str">
        <f t="shared" si="98"/>
        <v xml:space="preserve"> </v>
      </c>
      <c r="P353" s="171" t="str">
        <f t="shared" si="99"/>
        <v xml:space="preserve"> </v>
      </c>
      <c r="Q353" s="172" t="str">
        <f t="shared" si="100"/>
        <v xml:space="preserve"> </v>
      </c>
      <c r="R353" s="173"/>
    </row>
    <row r="354" spans="1:18" s="145" customFormat="1" ht="12.75" x14ac:dyDescent="0.25">
      <c r="A354" s="166" t="s">
        <v>563</v>
      </c>
      <c r="B354" s="174"/>
      <c r="C354" s="164"/>
      <c r="D354" s="168"/>
      <c r="E354" s="169"/>
      <c r="F354" s="168"/>
      <c r="G354" s="170"/>
      <c r="H354" s="171" t="str">
        <f t="shared" si="91"/>
        <v xml:space="preserve"> </v>
      </c>
      <c r="I354" s="171" t="str">
        <f t="shared" si="92"/>
        <v xml:space="preserve"> </v>
      </c>
      <c r="J354" s="171" t="str">
        <f t="shared" si="93"/>
        <v xml:space="preserve"> </v>
      </c>
      <c r="K354" s="171" t="str">
        <f t="shared" si="94"/>
        <v xml:space="preserve"> </v>
      </c>
      <c r="L354" s="171" t="str">
        <f t="shared" si="95"/>
        <v xml:space="preserve"> </v>
      </c>
      <c r="M354" s="171" t="str">
        <f t="shared" si="96"/>
        <v xml:space="preserve"> </v>
      </c>
      <c r="N354" s="171" t="str">
        <f t="shared" si="97"/>
        <v xml:space="preserve"> </v>
      </c>
      <c r="O354" s="171" t="str">
        <f t="shared" si="98"/>
        <v xml:space="preserve"> </v>
      </c>
      <c r="P354" s="171" t="str">
        <f t="shared" si="99"/>
        <v xml:space="preserve"> </v>
      </c>
      <c r="Q354" s="172" t="str">
        <f t="shared" si="100"/>
        <v xml:space="preserve"> </v>
      </c>
      <c r="R354" s="173"/>
    </row>
    <row r="355" spans="1:18" s="145" customFormat="1" ht="12.75" x14ac:dyDescent="0.25">
      <c r="A355" s="166" t="s">
        <v>564</v>
      </c>
      <c r="B355" s="151"/>
      <c r="C355" s="164"/>
      <c r="D355" s="168"/>
      <c r="E355" s="169"/>
      <c r="F355" s="168"/>
      <c r="G355" s="170"/>
      <c r="H355" s="171" t="str">
        <f t="shared" si="91"/>
        <v xml:space="preserve"> </v>
      </c>
      <c r="I355" s="171" t="str">
        <f t="shared" si="92"/>
        <v xml:space="preserve"> </v>
      </c>
      <c r="J355" s="171" t="str">
        <f t="shared" si="93"/>
        <v xml:space="preserve"> </v>
      </c>
      <c r="K355" s="171" t="str">
        <f t="shared" si="94"/>
        <v xml:space="preserve"> </v>
      </c>
      <c r="L355" s="171" t="str">
        <f t="shared" si="95"/>
        <v xml:space="preserve"> </v>
      </c>
      <c r="M355" s="171" t="str">
        <f t="shared" si="96"/>
        <v xml:space="preserve"> </v>
      </c>
      <c r="N355" s="171" t="str">
        <f t="shared" si="97"/>
        <v xml:space="preserve"> </v>
      </c>
      <c r="O355" s="171" t="str">
        <f t="shared" si="98"/>
        <v xml:space="preserve"> </v>
      </c>
      <c r="P355" s="171" t="str">
        <f t="shared" si="99"/>
        <v xml:space="preserve"> </v>
      </c>
      <c r="Q355" s="172" t="str">
        <f t="shared" si="100"/>
        <v xml:space="preserve"> </v>
      </c>
      <c r="R355" s="173"/>
    </row>
    <row r="356" spans="1:18" s="145" customFormat="1" ht="12.75" x14ac:dyDescent="0.25">
      <c r="A356" s="175"/>
      <c r="B356" s="176"/>
      <c r="C356" s="176"/>
      <c r="D356" s="177"/>
      <c r="E356" s="178" t="s">
        <v>301</v>
      </c>
      <c r="F356" s="158"/>
      <c r="G356" s="160"/>
      <c r="H356" s="171">
        <f t="shared" ref="H356:Q356" si="101">SUM(H324:H355)</f>
        <v>3267.38</v>
      </c>
      <c r="I356" s="171">
        <f t="shared" si="101"/>
        <v>840.83999999999992</v>
      </c>
      <c r="J356" s="171">
        <f t="shared" si="101"/>
        <v>323.75</v>
      </c>
      <c r="K356" s="171">
        <f t="shared" si="101"/>
        <v>20.75</v>
      </c>
      <c r="L356" s="171">
        <f t="shared" si="101"/>
        <v>172.75</v>
      </c>
      <c r="M356" s="171">
        <f t="shared" si="101"/>
        <v>0</v>
      </c>
      <c r="N356" s="171">
        <f t="shared" si="101"/>
        <v>0</v>
      </c>
      <c r="O356" s="171">
        <f t="shared" si="101"/>
        <v>0</v>
      </c>
      <c r="P356" s="171">
        <f t="shared" si="101"/>
        <v>0</v>
      </c>
      <c r="Q356" s="179">
        <f t="shared" si="101"/>
        <v>0</v>
      </c>
      <c r="R356" s="173"/>
    </row>
    <row r="357" spans="1:18" s="145" customFormat="1" ht="12.75" x14ac:dyDescent="0.25">
      <c r="A357" s="180"/>
      <c r="B357" s="24"/>
      <c r="C357" s="24"/>
      <c r="D357" s="181"/>
      <c r="E357" s="178" t="s">
        <v>302</v>
      </c>
      <c r="F357" s="158"/>
      <c r="G357" s="160"/>
      <c r="H357" s="171">
        <f t="shared" ref="H357:Q357" si="102">H356*H323</f>
        <v>1290.6151000000002</v>
      </c>
      <c r="I357" s="171">
        <f t="shared" si="102"/>
        <v>518.79827999999998</v>
      </c>
      <c r="J357" s="171">
        <f t="shared" si="102"/>
        <v>287.49</v>
      </c>
      <c r="K357" s="171">
        <f t="shared" si="102"/>
        <v>25.065999999999999</v>
      </c>
      <c r="L357" s="171">
        <f t="shared" si="102"/>
        <v>272.59950000000003</v>
      </c>
      <c r="M357" s="171">
        <f t="shared" si="102"/>
        <v>0</v>
      </c>
      <c r="N357" s="171">
        <f t="shared" si="102"/>
        <v>0</v>
      </c>
      <c r="O357" s="171">
        <f t="shared" si="102"/>
        <v>0</v>
      </c>
      <c r="P357" s="171">
        <f t="shared" si="102"/>
        <v>0</v>
      </c>
      <c r="Q357" s="179">
        <f t="shared" si="102"/>
        <v>0</v>
      </c>
      <c r="R357" s="182"/>
    </row>
    <row r="358" spans="1:18" s="145" customFormat="1" ht="12.75" x14ac:dyDescent="0.25">
      <c r="A358" s="180"/>
      <c r="B358" s="24"/>
      <c r="C358" s="24"/>
      <c r="D358" s="181"/>
      <c r="E358" s="178" t="s">
        <v>303</v>
      </c>
      <c r="F358" s="158"/>
      <c r="G358" s="160"/>
      <c r="H358" s="171"/>
      <c r="I358" s="171"/>
      <c r="J358" s="171"/>
      <c r="K358" s="171"/>
      <c r="L358" s="171"/>
      <c r="M358" s="171"/>
      <c r="N358" s="171"/>
      <c r="O358" s="171"/>
      <c r="P358" s="171"/>
      <c r="Q358" s="179"/>
      <c r="R358" s="182"/>
    </row>
    <row r="359" spans="1:18" s="145" customFormat="1" ht="12.75" x14ac:dyDescent="0.25">
      <c r="A359" s="180"/>
      <c r="B359" s="24"/>
      <c r="C359" s="24"/>
      <c r="D359" s="181"/>
      <c r="E359" s="178" t="s">
        <v>304</v>
      </c>
      <c r="F359" s="158"/>
      <c r="G359" s="160"/>
      <c r="H359" s="171">
        <f t="shared" ref="H359:Q359" si="103">SUM(H357:H358)</f>
        <v>1290.6151000000002</v>
      </c>
      <c r="I359" s="171">
        <f t="shared" si="103"/>
        <v>518.79827999999998</v>
      </c>
      <c r="J359" s="171">
        <f t="shared" si="103"/>
        <v>287.49</v>
      </c>
      <c r="K359" s="171">
        <f t="shared" si="103"/>
        <v>25.065999999999999</v>
      </c>
      <c r="L359" s="171">
        <f t="shared" si="103"/>
        <v>272.59950000000003</v>
      </c>
      <c r="M359" s="171">
        <f t="shared" si="103"/>
        <v>0</v>
      </c>
      <c r="N359" s="171">
        <f t="shared" si="103"/>
        <v>0</v>
      </c>
      <c r="O359" s="171">
        <f t="shared" si="103"/>
        <v>0</v>
      </c>
      <c r="P359" s="171">
        <f t="shared" si="103"/>
        <v>0</v>
      </c>
      <c r="Q359" s="179">
        <f t="shared" si="103"/>
        <v>0</v>
      </c>
      <c r="R359" s="182"/>
    </row>
    <row r="360" spans="1:18" s="145" customFormat="1" ht="13.5" thickBot="1" x14ac:dyDescent="0.3">
      <c r="A360" s="183"/>
      <c r="B360" s="184"/>
      <c r="C360" s="184"/>
      <c r="D360" s="185"/>
      <c r="E360" s="523" t="s">
        <v>305</v>
      </c>
      <c r="F360" s="524"/>
      <c r="G360" s="525"/>
      <c r="H360" s="186" t="s">
        <v>306</v>
      </c>
      <c r="I360" s="186">
        <f>SUM(H359:J359)</f>
        <v>2096.9033800000002</v>
      </c>
      <c r="J360" s="186" t="s">
        <v>307</v>
      </c>
      <c r="K360" s="186" t="s">
        <v>308</v>
      </c>
      <c r="L360" s="186">
        <f>SUM(K359:Q359)</f>
        <v>297.66550000000001</v>
      </c>
      <c r="M360" s="186" t="s">
        <v>307</v>
      </c>
      <c r="N360" s="186"/>
      <c r="O360" s="186"/>
      <c r="P360" s="186"/>
      <c r="Q360" s="196">
        <f>I360+L360</f>
        <v>2394.5688800000003</v>
      </c>
      <c r="R360" s="182"/>
    </row>
    <row r="361" spans="1:18" ht="12.75" thickTop="1" x14ac:dyDescent="0.25"/>
    <row r="362" spans="1:18" ht="12.75" thickBot="1" x14ac:dyDescent="0.3"/>
    <row r="363" spans="1:18" s="145" customFormat="1" ht="13.5" thickTop="1" x14ac:dyDescent="0.25">
      <c r="A363" s="136" t="s">
        <v>309</v>
      </c>
      <c r="B363" s="137"/>
      <c r="C363" s="138" t="s">
        <v>0</v>
      </c>
      <c r="D363" s="192" t="str">
        <f>D318</f>
        <v>HAFZULLAH İNŞ. MİM. BİLİŞ. TİC. LTD. ŞTİ. LTD.ŞTİ.</v>
      </c>
      <c r="E363" s="139"/>
      <c r="F363" s="139"/>
      <c r="G363" s="139"/>
      <c r="H363" s="139"/>
      <c r="I363" s="139"/>
      <c r="J363" s="139"/>
      <c r="K363" s="139"/>
      <c r="L363" s="139"/>
      <c r="M363" s="139"/>
      <c r="N363" s="140"/>
      <c r="O363" s="141"/>
      <c r="P363" s="142" t="s">
        <v>270</v>
      </c>
      <c r="Q363" s="143">
        <f>Q318</f>
        <v>39370</v>
      </c>
      <c r="R363" s="144"/>
    </row>
    <row r="364" spans="1:18" s="145" customFormat="1" ht="12.75" x14ac:dyDescent="0.25">
      <c r="A364" s="146" t="s">
        <v>310</v>
      </c>
      <c r="B364" s="147"/>
      <c r="C364" s="148" t="s">
        <v>0</v>
      </c>
      <c r="D364" s="149" t="str">
        <f>D319</f>
        <v>İŞ MERKEZİ KABA İŞLER KEŞİF</v>
      </c>
      <c r="E364" s="149"/>
      <c r="F364" s="149"/>
      <c r="G364" s="149"/>
      <c r="H364" s="149"/>
      <c r="I364" s="149"/>
      <c r="J364" s="149"/>
      <c r="K364" s="149"/>
      <c r="L364" s="149"/>
      <c r="M364" s="149"/>
      <c r="N364" s="150"/>
      <c r="O364" s="151"/>
      <c r="P364" s="152" t="s">
        <v>271</v>
      </c>
      <c r="Q364" s="153"/>
      <c r="R364" s="154"/>
    </row>
    <row r="365" spans="1:18" s="145" customFormat="1" ht="12.75" x14ac:dyDescent="0.25">
      <c r="A365" s="146" t="s">
        <v>311</v>
      </c>
      <c r="B365" s="147"/>
      <c r="C365" s="148" t="s">
        <v>0</v>
      </c>
      <c r="D365" s="194" t="str">
        <f>D320</f>
        <v>+5.50 KOTU BA DEMİRİ</v>
      </c>
      <c r="E365" s="147"/>
      <c r="F365" s="147"/>
      <c r="G365" s="147"/>
      <c r="H365" s="149"/>
      <c r="I365" s="149"/>
      <c r="J365" s="149"/>
      <c r="K365" s="149"/>
      <c r="L365" s="149"/>
      <c r="M365" s="149"/>
      <c r="N365" s="156"/>
      <c r="O365" s="151"/>
      <c r="P365" s="152" t="s">
        <v>272</v>
      </c>
      <c r="Q365" s="153">
        <v>9</v>
      </c>
      <c r="R365" s="154"/>
    </row>
    <row r="366" spans="1:18" s="145" customFormat="1" ht="12.75" x14ac:dyDescent="0.25">
      <c r="A366" s="157" t="s">
        <v>312</v>
      </c>
      <c r="B366" s="158"/>
      <c r="C366" s="159" t="s">
        <v>0</v>
      </c>
      <c r="D366" s="193" t="str">
        <f>D321</f>
        <v>TD-TK-07.004</v>
      </c>
      <c r="E366" s="158"/>
      <c r="F366" s="158"/>
      <c r="G366" s="160"/>
      <c r="H366" s="526" t="s">
        <v>273</v>
      </c>
      <c r="I366" s="527"/>
      <c r="J366" s="527"/>
      <c r="K366" s="527"/>
      <c r="L366" s="527"/>
      <c r="M366" s="527"/>
      <c r="N366" s="527"/>
      <c r="O366" s="527"/>
      <c r="P366" s="161"/>
      <c r="Q366" s="162"/>
      <c r="R366" s="163"/>
    </row>
    <row r="367" spans="1:18" s="145" customFormat="1" ht="12.75" x14ac:dyDescent="0.25">
      <c r="A367" s="528" t="s">
        <v>274</v>
      </c>
      <c r="B367" s="529" t="s">
        <v>275</v>
      </c>
      <c r="C367" s="529" t="s">
        <v>276</v>
      </c>
      <c r="D367" s="530" t="s">
        <v>58</v>
      </c>
      <c r="E367" s="531"/>
      <c r="F367" s="532"/>
      <c r="G367" s="536" t="s">
        <v>277</v>
      </c>
      <c r="H367" s="164">
        <v>8</v>
      </c>
      <c r="I367" s="164">
        <v>10</v>
      </c>
      <c r="J367" s="164">
        <v>12</v>
      </c>
      <c r="K367" s="164">
        <v>14</v>
      </c>
      <c r="L367" s="164">
        <v>16</v>
      </c>
      <c r="M367" s="164">
        <v>18</v>
      </c>
      <c r="N367" s="164">
        <v>20</v>
      </c>
      <c r="O367" s="164">
        <v>22</v>
      </c>
      <c r="P367" s="164">
        <v>25</v>
      </c>
      <c r="Q367" s="165">
        <v>32</v>
      </c>
      <c r="R367" s="154"/>
    </row>
    <row r="368" spans="1:18" s="145" customFormat="1" ht="12.75" x14ac:dyDescent="0.25">
      <c r="A368" s="528"/>
      <c r="B368" s="529"/>
      <c r="C368" s="529"/>
      <c r="D368" s="533"/>
      <c r="E368" s="534"/>
      <c r="F368" s="535"/>
      <c r="G368" s="537"/>
      <c r="H368" s="164">
        <v>0.39500000000000002</v>
      </c>
      <c r="I368" s="164">
        <v>0.61699999999999999</v>
      </c>
      <c r="J368" s="164">
        <v>0.88800000000000001</v>
      </c>
      <c r="K368" s="164">
        <v>1.208</v>
      </c>
      <c r="L368" s="164">
        <v>1.5780000000000001</v>
      </c>
      <c r="M368" s="164">
        <v>1.998</v>
      </c>
      <c r="N368" s="164">
        <v>2.4660000000000002</v>
      </c>
      <c r="O368" s="164">
        <v>2.984</v>
      </c>
      <c r="P368" s="164">
        <v>3.68</v>
      </c>
      <c r="Q368" s="165">
        <v>6.3179999999999996</v>
      </c>
      <c r="R368" s="154"/>
    </row>
    <row r="369" spans="1:18" s="145" customFormat="1" ht="12.75" x14ac:dyDescent="0.25">
      <c r="A369" s="166" t="s">
        <v>585</v>
      </c>
      <c r="B369" s="167" t="s">
        <v>617</v>
      </c>
      <c r="C369" s="164">
        <v>16</v>
      </c>
      <c r="D369" s="168">
        <v>1</v>
      </c>
      <c r="E369" s="169">
        <v>1</v>
      </c>
      <c r="F369" s="168">
        <v>4</v>
      </c>
      <c r="G369" s="170">
        <v>4.75</v>
      </c>
      <c r="H369" s="171" t="str">
        <f t="shared" ref="H369:H400" si="104">IF(C369=8,D369*F369*G369," ")</f>
        <v xml:space="preserve"> </v>
      </c>
      <c r="I369" s="171" t="str">
        <f t="shared" ref="I369:I400" si="105">IF(C369=10,D369*F369*G369," ")</f>
        <v xml:space="preserve"> </v>
      </c>
      <c r="J369" s="171" t="str">
        <f t="shared" ref="J369:J400" si="106">IF(C369=12,D369*F369*G369," ")</f>
        <v xml:space="preserve"> </v>
      </c>
      <c r="K369" s="171" t="str">
        <f t="shared" ref="K369:K400" si="107">IF(C369=14,D369*F369*G369," ")</f>
        <v xml:space="preserve"> </v>
      </c>
      <c r="L369" s="171">
        <f t="shared" ref="L369:L400" si="108">IF(C369=16,D369*F369*G369," ")</f>
        <v>19</v>
      </c>
      <c r="M369" s="171" t="str">
        <f t="shared" ref="M369:M400" si="109">IF(C369=18,D369*F369*G369," ")</f>
        <v xml:space="preserve"> </v>
      </c>
      <c r="N369" s="171" t="str">
        <f t="shared" ref="N369:N400" si="110">IF(C369=20,D369*F369*G369," ")</f>
        <v xml:space="preserve"> </v>
      </c>
      <c r="O369" s="171" t="str">
        <f t="shared" ref="O369:O400" si="111">IF(C369=22,D369*F369*G369," ")</f>
        <v xml:space="preserve"> </v>
      </c>
      <c r="P369" s="171" t="str">
        <f t="shared" ref="P369:P400" si="112">IF(C369=25,D369*F369*G369," ")</f>
        <v xml:space="preserve"> </v>
      </c>
      <c r="Q369" s="172" t="str">
        <f t="shared" ref="Q369:Q400" si="113">IF(C369=32,D369*F369*G369," ")</f>
        <v xml:space="preserve"> </v>
      </c>
      <c r="R369" s="173"/>
    </row>
    <row r="370" spans="1:18" s="145" customFormat="1" ht="12.75" x14ac:dyDescent="0.25">
      <c r="A370" s="166" t="s">
        <v>586</v>
      </c>
      <c r="B370" s="167"/>
      <c r="C370" s="164">
        <v>16</v>
      </c>
      <c r="D370" s="168">
        <v>1</v>
      </c>
      <c r="E370" s="169">
        <v>1</v>
      </c>
      <c r="F370" s="168">
        <v>3</v>
      </c>
      <c r="G370" s="170">
        <v>4</v>
      </c>
      <c r="H370" s="171" t="str">
        <f t="shared" si="104"/>
        <v xml:space="preserve"> </v>
      </c>
      <c r="I370" s="171" t="str">
        <f t="shared" si="105"/>
        <v xml:space="preserve"> </v>
      </c>
      <c r="J370" s="171" t="str">
        <f t="shared" si="106"/>
        <v xml:space="preserve"> </v>
      </c>
      <c r="K370" s="171" t="str">
        <f t="shared" si="107"/>
        <v xml:space="preserve"> </v>
      </c>
      <c r="L370" s="171">
        <f t="shared" si="108"/>
        <v>12</v>
      </c>
      <c r="M370" s="171" t="str">
        <f t="shared" si="109"/>
        <v xml:space="preserve"> </v>
      </c>
      <c r="N370" s="171" t="str">
        <f t="shared" si="110"/>
        <v xml:space="preserve"> </v>
      </c>
      <c r="O370" s="171" t="str">
        <f t="shared" si="111"/>
        <v xml:space="preserve"> </v>
      </c>
      <c r="P370" s="171" t="str">
        <f t="shared" si="112"/>
        <v xml:space="preserve"> </v>
      </c>
      <c r="Q370" s="172" t="str">
        <f t="shared" si="113"/>
        <v xml:space="preserve"> </v>
      </c>
      <c r="R370" s="173"/>
    </row>
    <row r="371" spans="1:18" s="145" customFormat="1" ht="12.75" x14ac:dyDescent="0.25">
      <c r="A371" s="166" t="s">
        <v>587</v>
      </c>
      <c r="B371" s="151"/>
      <c r="C371" s="164">
        <v>12</v>
      </c>
      <c r="D371" s="168">
        <v>1</v>
      </c>
      <c r="E371" s="169">
        <v>1</v>
      </c>
      <c r="F371" s="168">
        <v>3</v>
      </c>
      <c r="G371" s="170">
        <v>7.5</v>
      </c>
      <c r="H371" s="171" t="str">
        <f t="shared" si="104"/>
        <v xml:space="preserve"> </v>
      </c>
      <c r="I371" s="171" t="str">
        <f t="shared" si="105"/>
        <v xml:space="preserve"> </v>
      </c>
      <c r="J371" s="171">
        <f t="shared" si="106"/>
        <v>22.5</v>
      </c>
      <c r="K371" s="171" t="str">
        <f t="shared" si="107"/>
        <v xml:space="preserve"> </v>
      </c>
      <c r="L371" s="171" t="str">
        <f t="shared" si="108"/>
        <v xml:space="preserve"> </v>
      </c>
      <c r="M371" s="171" t="str">
        <f t="shared" si="109"/>
        <v xml:space="preserve"> </v>
      </c>
      <c r="N371" s="171" t="str">
        <f t="shared" si="110"/>
        <v xml:space="preserve"> </v>
      </c>
      <c r="O371" s="171" t="str">
        <f t="shared" si="111"/>
        <v xml:space="preserve"> </v>
      </c>
      <c r="P371" s="171" t="str">
        <f t="shared" si="112"/>
        <v xml:space="preserve"> </v>
      </c>
      <c r="Q371" s="172" t="str">
        <f t="shared" si="113"/>
        <v xml:space="preserve"> </v>
      </c>
      <c r="R371" s="173"/>
    </row>
    <row r="372" spans="1:18" s="145" customFormat="1" ht="12.75" x14ac:dyDescent="0.25">
      <c r="A372" s="166" t="s">
        <v>588</v>
      </c>
      <c r="B372" s="151"/>
      <c r="C372" s="164">
        <v>12</v>
      </c>
      <c r="D372" s="168">
        <v>1</v>
      </c>
      <c r="E372" s="169">
        <v>1</v>
      </c>
      <c r="F372" s="168">
        <v>3</v>
      </c>
      <c r="G372" s="170">
        <v>6.8</v>
      </c>
      <c r="H372" s="171" t="str">
        <f t="shared" si="104"/>
        <v xml:space="preserve"> </v>
      </c>
      <c r="I372" s="171" t="str">
        <f t="shared" si="105"/>
        <v xml:space="preserve"> </v>
      </c>
      <c r="J372" s="171">
        <f t="shared" si="106"/>
        <v>20.399999999999999</v>
      </c>
      <c r="K372" s="171" t="str">
        <f t="shared" si="107"/>
        <v xml:space="preserve"> </v>
      </c>
      <c r="L372" s="171" t="str">
        <f t="shared" si="108"/>
        <v xml:space="preserve"> </v>
      </c>
      <c r="M372" s="171" t="str">
        <f t="shared" si="109"/>
        <v xml:space="preserve"> </v>
      </c>
      <c r="N372" s="171" t="str">
        <f t="shared" si="110"/>
        <v xml:space="preserve"> </v>
      </c>
      <c r="O372" s="171" t="str">
        <f t="shared" si="111"/>
        <v xml:space="preserve"> </v>
      </c>
      <c r="P372" s="171" t="str">
        <f t="shared" si="112"/>
        <v xml:space="preserve"> </v>
      </c>
      <c r="Q372" s="172" t="str">
        <f t="shared" si="113"/>
        <v xml:space="preserve"> </v>
      </c>
      <c r="R372" s="173"/>
    </row>
    <row r="373" spans="1:18" s="145" customFormat="1" ht="12.75" x14ac:dyDescent="0.25">
      <c r="A373" s="166" t="s">
        <v>589</v>
      </c>
      <c r="B373" s="151"/>
      <c r="C373" s="164">
        <v>12</v>
      </c>
      <c r="D373" s="168">
        <v>1</v>
      </c>
      <c r="E373" s="169">
        <v>1</v>
      </c>
      <c r="F373" s="168">
        <v>4</v>
      </c>
      <c r="G373" s="170">
        <v>12</v>
      </c>
      <c r="H373" s="171" t="str">
        <f t="shared" si="104"/>
        <v xml:space="preserve"> </v>
      </c>
      <c r="I373" s="171" t="str">
        <f t="shared" si="105"/>
        <v xml:space="preserve"> </v>
      </c>
      <c r="J373" s="171">
        <f t="shared" si="106"/>
        <v>48</v>
      </c>
      <c r="K373" s="171" t="str">
        <f t="shared" si="107"/>
        <v xml:space="preserve"> </v>
      </c>
      <c r="L373" s="171" t="str">
        <f t="shared" si="108"/>
        <v xml:space="preserve"> </v>
      </c>
      <c r="M373" s="171" t="str">
        <f t="shared" si="109"/>
        <v xml:space="preserve"> </v>
      </c>
      <c r="N373" s="171" t="str">
        <f t="shared" si="110"/>
        <v xml:space="preserve"> </v>
      </c>
      <c r="O373" s="171" t="str">
        <f t="shared" si="111"/>
        <v xml:space="preserve"> </v>
      </c>
      <c r="P373" s="171" t="str">
        <f t="shared" si="112"/>
        <v xml:space="preserve"> </v>
      </c>
      <c r="Q373" s="172" t="str">
        <f t="shared" si="113"/>
        <v xml:space="preserve"> </v>
      </c>
      <c r="R373" s="173"/>
    </row>
    <row r="374" spans="1:18" s="145" customFormat="1" ht="12.75" x14ac:dyDescent="0.25">
      <c r="A374" s="166" t="s">
        <v>590</v>
      </c>
      <c r="B374" s="151"/>
      <c r="C374" s="164">
        <v>12</v>
      </c>
      <c r="D374" s="168">
        <v>1</v>
      </c>
      <c r="E374" s="169">
        <v>1</v>
      </c>
      <c r="F374" s="168">
        <v>4</v>
      </c>
      <c r="G374" s="170">
        <v>2.5</v>
      </c>
      <c r="H374" s="171" t="str">
        <f t="shared" si="104"/>
        <v xml:space="preserve"> </v>
      </c>
      <c r="I374" s="171" t="str">
        <f t="shared" si="105"/>
        <v xml:space="preserve"> </v>
      </c>
      <c r="J374" s="171">
        <f t="shared" si="106"/>
        <v>10</v>
      </c>
      <c r="K374" s="171" t="str">
        <f t="shared" si="107"/>
        <v xml:space="preserve"> </v>
      </c>
      <c r="L374" s="171" t="str">
        <f t="shared" si="108"/>
        <v xml:space="preserve"> </v>
      </c>
      <c r="M374" s="171" t="str">
        <f t="shared" si="109"/>
        <v xml:space="preserve"> </v>
      </c>
      <c r="N374" s="171" t="str">
        <f t="shared" si="110"/>
        <v xml:space="preserve"> </v>
      </c>
      <c r="O374" s="171" t="str">
        <f t="shared" si="111"/>
        <v xml:space="preserve"> </v>
      </c>
      <c r="P374" s="171" t="str">
        <f t="shared" si="112"/>
        <v xml:space="preserve"> </v>
      </c>
      <c r="Q374" s="172" t="str">
        <f t="shared" si="113"/>
        <v xml:space="preserve"> </v>
      </c>
      <c r="R374" s="173"/>
    </row>
    <row r="375" spans="1:18" s="145" customFormat="1" ht="12.75" x14ac:dyDescent="0.25">
      <c r="A375" s="166" t="s">
        <v>591</v>
      </c>
      <c r="B375" s="151" t="s">
        <v>265</v>
      </c>
      <c r="C375" s="164">
        <v>8</v>
      </c>
      <c r="D375" s="168">
        <v>1</v>
      </c>
      <c r="E375" s="169">
        <v>1</v>
      </c>
      <c r="F375" s="168">
        <v>92</v>
      </c>
      <c r="G375" s="170">
        <v>1.98</v>
      </c>
      <c r="H375" s="171">
        <f t="shared" si="104"/>
        <v>182.16</v>
      </c>
      <c r="I375" s="171" t="str">
        <f t="shared" si="105"/>
        <v xml:space="preserve"> </v>
      </c>
      <c r="J375" s="171" t="str">
        <f t="shared" si="106"/>
        <v xml:space="preserve"> </v>
      </c>
      <c r="K375" s="171" t="str">
        <f t="shared" si="107"/>
        <v xml:space="preserve"> </v>
      </c>
      <c r="L375" s="171" t="str">
        <f t="shared" si="108"/>
        <v xml:space="preserve"> </v>
      </c>
      <c r="M375" s="171" t="str">
        <f t="shared" si="109"/>
        <v xml:space="preserve"> </v>
      </c>
      <c r="N375" s="171" t="str">
        <f t="shared" si="110"/>
        <v xml:space="preserve"> </v>
      </c>
      <c r="O375" s="171" t="str">
        <f t="shared" si="111"/>
        <v xml:space="preserve"> </v>
      </c>
      <c r="P375" s="171" t="str">
        <f t="shared" si="112"/>
        <v xml:space="preserve"> </v>
      </c>
      <c r="Q375" s="172" t="str">
        <f t="shared" si="113"/>
        <v xml:space="preserve"> </v>
      </c>
      <c r="R375" s="173"/>
    </row>
    <row r="376" spans="1:18" s="145" customFormat="1" ht="12.75" x14ac:dyDescent="0.25">
      <c r="A376" s="166" t="s">
        <v>592</v>
      </c>
      <c r="B376" s="151" t="s">
        <v>618</v>
      </c>
      <c r="C376" s="164">
        <v>14</v>
      </c>
      <c r="D376" s="168">
        <v>1</v>
      </c>
      <c r="E376" s="169">
        <v>1</v>
      </c>
      <c r="F376" s="168">
        <v>2</v>
      </c>
      <c r="G376" s="170">
        <v>4.5</v>
      </c>
      <c r="H376" s="171" t="str">
        <f t="shared" si="104"/>
        <v xml:space="preserve"> </v>
      </c>
      <c r="I376" s="171" t="str">
        <f t="shared" si="105"/>
        <v xml:space="preserve"> </v>
      </c>
      <c r="J376" s="171" t="str">
        <f t="shared" si="106"/>
        <v xml:space="preserve"> </v>
      </c>
      <c r="K376" s="171">
        <f t="shared" si="107"/>
        <v>9</v>
      </c>
      <c r="L376" s="171" t="str">
        <f t="shared" si="108"/>
        <v xml:space="preserve"> </v>
      </c>
      <c r="M376" s="171" t="str">
        <f t="shared" si="109"/>
        <v xml:space="preserve"> </v>
      </c>
      <c r="N376" s="171" t="str">
        <f t="shared" si="110"/>
        <v xml:space="preserve"> </v>
      </c>
      <c r="O376" s="171" t="str">
        <f t="shared" si="111"/>
        <v xml:space="preserve"> </v>
      </c>
      <c r="P376" s="171" t="str">
        <f t="shared" si="112"/>
        <v xml:space="preserve"> </v>
      </c>
      <c r="Q376" s="172" t="str">
        <f t="shared" si="113"/>
        <v xml:space="preserve"> </v>
      </c>
      <c r="R376" s="173"/>
    </row>
    <row r="377" spans="1:18" s="145" customFormat="1" ht="12.75" x14ac:dyDescent="0.25">
      <c r="A377" s="166" t="s">
        <v>593</v>
      </c>
      <c r="B377" s="151"/>
      <c r="C377" s="164">
        <v>12</v>
      </c>
      <c r="D377" s="168">
        <v>1</v>
      </c>
      <c r="E377" s="169">
        <v>1</v>
      </c>
      <c r="F377" s="168">
        <v>2</v>
      </c>
      <c r="G377" s="170">
        <v>3.75</v>
      </c>
      <c r="H377" s="171" t="str">
        <f t="shared" si="104"/>
        <v xml:space="preserve"> </v>
      </c>
      <c r="I377" s="171" t="str">
        <f t="shared" si="105"/>
        <v xml:space="preserve"> </v>
      </c>
      <c r="J377" s="171">
        <f t="shared" si="106"/>
        <v>7.5</v>
      </c>
      <c r="K377" s="171" t="str">
        <f t="shared" si="107"/>
        <v xml:space="preserve"> </v>
      </c>
      <c r="L377" s="171" t="str">
        <f t="shared" si="108"/>
        <v xml:space="preserve"> </v>
      </c>
      <c r="M377" s="171" t="str">
        <f t="shared" si="109"/>
        <v xml:space="preserve"> </v>
      </c>
      <c r="N377" s="171" t="str">
        <f t="shared" si="110"/>
        <v xml:space="preserve"> </v>
      </c>
      <c r="O377" s="171" t="str">
        <f t="shared" si="111"/>
        <v xml:space="preserve"> </v>
      </c>
      <c r="P377" s="171" t="str">
        <f t="shared" si="112"/>
        <v xml:space="preserve"> </v>
      </c>
      <c r="Q377" s="172" t="str">
        <f t="shared" si="113"/>
        <v xml:space="preserve"> </v>
      </c>
      <c r="R377" s="173"/>
    </row>
    <row r="378" spans="1:18" s="145" customFormat="1" ht="12.75" x14ac:dyDescent="0.25">
      <c r="A378" s="166" t="s">
        <v>594</v>
      </c>
      <c r="B378" s="151"/>
      <c r="C378" s="164">
        <v>12</v>
      </c>
      <c r="D378" s="168">
        <v>1</v>
      </c>
      <c r="E378" s="169">
        <v>1</v>
      </c>
      <c r="F378" s="168">
        <v>5</v>
      </c>
      <c r="G378" s="170">
        <v>11.2</v>
      </c>
      <c r="H378" s="171" t="str">
        <f t="shared" si="104"/>
        <v xml:space="preserve"> </v>
      </c>
      <c r="I378" s="171" t="str">
        <f t="shared" si="105"/>
        <v xml:space="preserve"> </v>
      </c>
      <c r="J378" s="171">
        <f t="shared" si="106"/>
        <v>56</v>
      </c>
      <c r="K378" s="171" t="str">
        <f t="shared" si="107"/>
        <v xml:space="preserve"> </v>
      </c>
      <c r="L378" s="171" t="str">
        <f t="shared" si="108"/>
        <v xml:space="preserve"> </v>
      </c>
      <c r="M378" s="171" t="str">
        <f t="shared" si="109"/>
        <v xml:space="preserve"> </v>
      </c>
      <c r="N378" s="171" t="str">
        <f t="shared" si="110"/>
        <v xml:space="preserve"> </v>
      </c>
      <c r="O378" s="171" t="str">
        <f t="shared" si="111"/>
        <v xml:space="preserve"> </v>
      </c>
      <c r="P378" s="171" t="str">
        <f t="shared" si="112"/>
        <v xml:space="preserve"> </v>
      </c>
      <c r="Q378" s="172" t="str">
        <f t="shared" si="113"/>
        <v xml:space="preserve"> </v>
      </c>
      <c r="R378" s="173"/>
    </row>
    <row r="379" spans="1:18" s="145" customFormat="1" ht="12.75" x14ac:dyDescent="0.25">
      <c r="A379" s="166" t="s">
        <v>595</v>
      </c>
      <c r="B379" s="151"/>
      <c r="C379" s="164">
        <v>16</v>
      </c>
      <c r="D379" s="168">
        <v>1</v>
      </c>
      <c r="E379" s="169">
        <v>1</v>
      </c>
      <c r="F379" s="168">
        <v>1</v>
      </c>
      <c r="G379" s="170">
        <v>11.2</v>
      </c>
      <c r="H379" s="171" t="str">
        <f t="shared" si="104"/>
        <v xml:space="preserve"> </v>
      </c>
      <c r="I379" s="171" t="str">
        <f t="shared" si="105"/>
        <v xml:space="preserve"> </v>
      </c>
      <c r="J379" s="171" t="str">
        <f t="shared" si="106"/>
        <v xml:space="preserve"> </v>
      </c>
      <c r="K379" s="171" t="str">
        <f t="shared" si="107"/>
        <v xml:space="preserve"> </v>
      </c>
      <c r="L379" s="171">
        <f t="shared" si="108"/>
        <v>11.2</v>
      </c>
      <c r="M379" s="171" t="str">
        <f t="shared" si="109"/>
        <v xml:space="preserve"> </v>
      </c>
      <c r="N379" s="171" t="str">
        <f t="shared" si="110"/>
        <v xml:space="preserve"> </v>
      </c>
      <c r="O379" s="171" t="str">
        <f t="shared" si="111"/>
        <v xml:space="preserve"> </v>
      </c>
      <c r="P379" s="171" t="str">
        <f t="shared" si="112"/>
        <v xml:space="preserve"> </v>
      </c>
      <c r="Q379" s="172" t="str">
        <f t="shared" si="113"/>
        <v xml:space="preserve"> </v>
      </c>
      <c r="R379" s="173"/>
    </row>
    <row r="380" spans="1:18" s="145" customFormat="1" ht="12.75" x14ac:dyDescent="0.25">
      <c r="A380" s="166" t="s">
        <v>596</v>
      </c>
      <c r="B380" s="151" t="s">
        <v>265</v>
      </c>
      <c r="C380" s="164">
        <v>8</v>
      </c>
      <c r="D380" s="168">
        <v>1</v>
      </c>
      <c r="E380" s="169">
        <v>1</v>
      </c>
      <c r="F380" s="168">
        <v>65</v>
      </c>
      <c r="G380" s="170">
        <v>1.78</v>
      </c>
      <c r="H380" s="171">
        <f t="shared" si="104"/>
        <v>115.7</v>
      </c>
      <c r="I380" s="171" t="str">
        <f t="shared" si="105"/>
        <v xml:space="preserve"> </v>
      </c>
      <c r="J380" s="171" t="str">
        <f t="shared" si="106"/>
        <v xml:space="preserve"> </v>
      </c>
      <c r="K380" s="171" t="str">
        <f t="shared" si="107"/>
        <v xml:space="preserve"> </v>
      </c>
      <c r="L380" s="171" t="str">
        <f t="shared" si="108"/>
        <v xml:space="preserve"> </v>
      </c>
      <c r="M380" s="171" t="str">
        <f t="shared" si="109"/>
        <v xml:space="preserve"> </v>
      </c>
      <c r="N380" s="171" t="str">
        <f t="shared" si="110"/>
        <v xml:space="preserve"> </v>
      </c>
      <c r="O380" s="171" t="str">
        <f t="shared" si="111"/>
        <v xml:space="preserve"> </v>
      </c>
      <c r="P380" s="171" t="str">
        <f t="shared" si="112"/>
        <v xml:space="preserve"> </v>
      </c>
      <c r="Q380" s="172" t="str">
        <f t="shared" si="113"/>
        <v xml:space="preserve"> </v>
      </c>
      <c r="R380" s="173"/>
    </row>
    <row r="381" spans="1:18" s="145" customFormat="1" ht="12.75" x14ac:dyDescent="0.25">
      <c r="A381" s="166" t="s">
        <v>597</v>
      </c>
      <c r="B381" s="167" t="s">
        <v>621</v>
      </c>
      <c r="C381" s="164">
        <v>14</v>
      </c>
      <c r="D381" s="168">
        <v>1</v>
      </c>
      <c r="E381" s="169">
        <v>1</v>
      </c>
      <c r="F381" s="168">
        <v>3</v>
      </c>
      <c r="G381" s="170">
        <v>3.75</v>
      </c>
      <c r="H381" s="171" t="str">
        <f t="shared" si="104"/>
        <v xml:space="preserve"> </v>
      </c>
      <c r="I381" s="171" t="str">
        <f t="shared" si="105"/>
        <v xml:space="preserve"> </v>
      </c>
      <c r="J381" s="171" t="str">
        <f t="shared" si="106"/>
        <v xml:space="preserve"> </v>
      </c>
      <c r="K381" s="171">
        <f t="shared" si="107"/>
        <v>11.25</v>
      </c>
      <c r="L381" s="171" t="str">
        <f t="shared" si="108"/>
        <v xml:space="preserve"> </v>
      </c>
      <c r="M381" s="171" t="str">
        <f t="shared" si="109"/>
        <v xml:space="preserve"> </v>
      </c>
      <c r="N381" s="171" t="str">
        <f t="shared" si="110"/>
        <v xml:space="preserve"> </v>
      </c>
      <c r="O381" s="171" t="str">
        <f t="shared" si="111"/>
        <v xml:space="preserve"> </v>
      </c>
      <c r="P381" s="171" t="str">
        <f t="shared" si="112"/>
        <v xml:space="preserve"> </v>
      </c>
      <c r="Q381" s="172" t="str">
        <f t="shared" si="113"/>
        <v xml:space="preserve"> </v>
      </c>
      <c r="R381" s="173"/>
    </row>
    <row r="382" spans="1:18" s="145" customFormat="1" ht="12.75" x14ac:dyDescent="0.25">
      <c r="A382" s="166" t="s">
        <v>598</v>
      </c>
      <c r="B382" s="167"/>
      <c r="C382" s="164">
        <v>16</v>
      </c>
      <c r="D382" s="168">
        <v>1</v>
      </c>
      <c r="E382" s="169">
        <v>1</v>
      </c>
      <c r="F382" s="168">
        <v>2</v>
      </c>
      <c r="G382" s="170">
        <v>4.25</v>
      </c>
      <c r="H382" s="171" t="str">
        <f t="shared" si="104"/>
        <v xml:space="preserve"> </v>
      </c>
      <c r="I382" s="171" t="str">
        <f t="shared" si="105"/>
        <v xml:space="preserve"> </v>
      </c>
      <c r="J382" s="171" t="str">
        <f t="shared" si="106"/>
        <v xml:space="preserve"> </v>
      </c>
      <c r="K382" s="171" t="str">
        <f t="shared" si="107"/>
        <v xml:space="preserve"> </v>
      </c>
      <c r="L382" s="171">
        <f t="shared" si="108"/>
        <v>8.5</v>
      </c>
      <c r="M382" s="171" t="str">
        <f t="shared" si="109"/>
        <v xml:space="preserve"> </v>
      </c>
      <c r="N382" s="171" t="str">
        <f t="shared" si="110"/>
        <v xml:space="preserve"> </v>
      </c>
      <c r="O382" s="171" t="str">
        <f t="shared" si="111"/>
        <v xml:space="preserve"> </v>
      </c>
      <c r="P382" s="171" t="str">
        <f t="shared" si="112"/>
        <v xml:space="preserve"> </v>
      </c>
      <c r="Q382" s="172" t="str">
        <f t="shared" si="113"/>
        <v xml:space="preserve"> </v>
      </c>
      <c r="R382" s="173"/>
    </row>
    <row r="383" spans="1:18" s="145" customFormat="1" ht="12.75" x14ac:dyDescent="0.25">
      <c r="A383" s="166" t="s">
        <v>599</v>
      </c>
      <c r="B383" s="151"/>
      <c r="C383" s="164">
        <v>12</v>
      </c>
      <c r="D383" s="168">
        <v>1</v>
      </c>
      <c r="E383" s="169">
        <v>1</v>
      </c>
      <c r="F383" s="168">
        <v>2</v>
      </c>
      <c r="G383" s="170">
        <v>6</v>
      </c>
      <c r="H383" s="171" t="str">
        <f t="shared" si="104"/>
        <v xml:space="preserve"> </v>
      </c>
      <c r="I383" s="171" t="str">
        <f t="shared" si="105"/>
        <v xml:space="preserve"> </v>
      </c>
      <c r="J383" s="171">
        <f t="shared" si="106"/>
        <v>12</v>
      </c>
      <c r="K383" s="171" t="str">
        <f t="shared" si="107"/>
        <v xml:space="preserve"> </v>
      </c>
      <c r="L383" s="171" t="str">
        <f t="shared" si="108"/>
        <v xml:space="preserve"> </v>
      </c>
      <c r="M383" s="171" t="str">
        <f t="shared" si="109"/>
        <v xml:space="preserve"> </v>
      </c>
      <c r="N383" s="171" t="str">
        <f t="shared" si="110"/>
        <v xml:space="preserve"> </v>
      </c>
      <c r="O383" s="171" t="str">
        <f t="shared" si="111"/>
        <v xml:space="preserve"> </v>
      </c>
      <c r="P383" s="171" t="str">
        <f t="shared" si="112"/>
        <v xml:space="preserve"> </v>
      </c>
      <c r="Q383" s="172" t="str">
        <f t="shared" si="113"/>
        <v xml:space="preserve"> </v>
      </c>
      <c r="R383" s="173"/>
    </row>
    <row r="384" spans="1:18" s="145" customFormat="1" ht="12.75" x14ac:dyDescent="0.25">
      <c r="A384" s="166" t="s">
        <v>600</v>
      </c>
      <c r="B384" s="151"/>
      <c r="C384" s="164">
        <v>12</v>
      </c>
      <c r="D384" s="168">
        <v>1</v>
      </c>
      <c r="E384" s="169">
        <v>1</v>
      </c>
      <c r="F384" s="168">
        <v>2</v>
      </c>
      <c r="G384" s="170">
        <v>6</v>
      </c>
      <c r="H384" s="171" t="str">
        <f t="shared" si="104"/>
        <v xml:space="preserve"> </v>
      </c>
      <c r="I384" s="171" t="str">
        <f t="shared" si="105"/>
        <v xml:space="preserve"> </v>
      </c>
      <c r="J384" s="171">
        <f t="shared" si="106"/>
        <v>12</v>
      </c>
      <c r="K384" s="171" t="str">
        <f t="shared" si="107"/>
        <v xml:space="preserve"> </v>
      </c>
      <c r="L384" s="171" t="str">
        <f t="shared" si="108"/>
        <v xml:space="preserve"> </v>
      </c>
      <c r="M384" s="171" t="str">
        <f t="shared" si="109"/>
        <v xml:space="preserve"> </v>
      </c>
      <c r="N384" s="171" t="str">
        <f t="shared" si="110"/>
        <v xml:space="preserve"> </v>
      </c>
      <c r="O384" s="171" t="str">
        <f t="shared" si="111"/>
        <v xml:space="preserve"> </v>
      </c>
      <c r="P384" s="171" t="str">
        <f t="shared" si="112"/>
        <v xml:space="preserve"> </v>
      </c>
      <c r="Q384" s="172" t="str">
        <f t="shared" si="113"/>
        <v xml:space="preserve"> </v>
      </c>
      <c r="R384" s="173"/>
    </row>
    <row r="385" spans="1:18" s="145" customFormat="1" ht="12.75" x14ac:dyDescent="0.25">
      <c r="A385" s="166" t="s">
        <v>601</v>
      </c>
      <c r="B385" s="151"/>
      <c r="C385" s="164">
        <v>12</v>
      </c>
      <c r="D385" s="168">
        <v>1</v>
      </c>
      <c r="E385" s="169">
        <v>1</v>
      </c>
      <c r="F385" s="168">
        <v>2</v>
      </c>
      <c r="G385" s="170">
        <v>4.25</v>
      </c>
      <c r="H385" s="171" t="str">
        <f t="shared" si="104"/>
        <v xml:space="preserve"> </v>
      </c>
      <c r="I385" s="171" t="str">
        <f t="shared" si="105"/>
        <v xml:space="preserve"> </v>
      </c>
      <c r="J385" s="171">
        <f t="shared" si="106"/>
        <v>8.5</v>
      </c>
      <c r="K385" s="171" t="str">
        <f t="shared" si="107"/>
        <v xml:space="preserve"> </v>
      </c>
      <c r="L385" s="171" t="str">
        <f t="shared" si="108"/>
        <v xml:space="preserve"> </v>
      </c>
      <c r="M385" s="171" t="str">
        <f t="shared" si="109"/>
        <v xml:space="preserve"> </v>
      </c>
      <c r="N385" s="171" t="str">
        <f t="shared" si="110"/>
        <v xml:space="preserve"> </v>
      </c>
      <c r="O385" s="171" t="str">
        <f t="shared" si="111"/>
        <v xml:space="preserve"> </v>
      </c>
      <c r="P385" s="171" t="str">
        <f t="shared" si="112"/>
        <v xml:space="preserve"> </v>
      </c>
      <c r="Q385" s="172" t="str">
        <f t="shared" si="113"/>
        <v xml:space="preserve"> </v>
      </c>
      <c r="R385" s="173"/>
    </row>
    <row r="386" spans="1:18" s="145" customFormat="1" ht="12.75" x14ac:dyDescent="0.25">
      <c r="A386" s="166" t="s">
        <v>602</v>
      </c>
      <c r="B386" s="151"/>
      <c r="C386" s="164">
        <v>12</v>
      </c>
      <c r="D386" s="168">
        <v>1</v>
      </c>
      <c r="E386" s="169">
        <v>1</v>
      </c>
      <c r="F386" s="168">
        <v>2</v>
      </c>
      <c r="G386" s="170">
        <v>6</v>
      </c>
      <c r="H386" s="171" t="str">
        <f t="shared" si="104"/>
        <v xml:space="preserve"> </v>
      </c>
      <c r="I386" s="171" t="str">
        <f t="shared" si="105"/>
        <v xml:space="preserve"> </v>
      </c>
      <c r="J386" s="171">
        <f t="shared" si="106"/>
        <v>12</v>
      </c>
      <c r="K386" s="171" t="str">
        <f t="shared" si="107"/>
        <v xml:space="preserve"> </v>
      </c>
      <c r="L386" s="171" t="str">
        <f t="shared" si="108"/>
        <v xml:space="preserve"> </v>
      </c>
      <c r="M386" s="171" t="str">
        <f t="shared" si="109"/>
        <v xml:space="preserve"> </v>
      </c>
      <c r="N386" s="171" t="str">
        <f t="shared" si="110"/>
        <v xml:space="preserve"> </v>
      </c>
      <c r="O386" s="171" t="str">
        <f t="shared" si="111"/>
        <v xml:space="preserve"> </v>
      </c>
      <c r="P386" s="171" t="str">
        <f t="shared" si="112"/>
        <v xml:space="preserve"> </v>
      </c>
      <c r="Q386" s="172" t="str">
        <f t="shared" si="113"/>
        <v xml:space="preserve"> </v>
      </c>
      <c r="R386" s="173"/>
    </row>
    <row r="387" spans="1:18" s="145" customFormat="1" ht="12.75" x14ac:dyDescent="0.25">
      <c r="A387" s="166" t="s">
        <v>603</v>
      </c>
      <c r="B387" s="151"/>
      <c r="C387" s="164">
        <v>14</v>
      </c>
      <c r="D387" s="168">
        <v>1</v>
      </c>
      <c r="E387" s="169">
        <v>1</v>
      </c>
      <c r="F387" s="168">
        <v>3</v>
      </c>
      <c r="G387" s="170">
        <v>3.75</v>
      </c>
      <c r="H387" s="171" t="str">
        <f t="shared" si="104"/>
        <v xml:space="preserve"> </v>
      </c>
      <c r="I387" s="171" t="str">
        <f t="shared" si="105"/>
        <v xml:space="preserve"> </v>
      </c>
      <c r="J387" s="171" t="str">
        <f t="shared" si="106"/>
        <v xml:space="preserve"> </v>
      </c>
      <c r="K387" s="171">
        <f t="shared" si="107"/>
        <v>11.25</v>
      </c>
      <c r="L387" s="171" t="str">
        <f t="shared" si="108"/>
        <v xml:space="preserve"> </v>
      </c>
      <c r="M387" s="171" t="str">
        <f t="shared" si="109"/>
        <v xml:space="preserve"> </v>
      </c>
      <c r="N387" s="171" t="str">
        <f t="shared" si="110"/>
        <v xml:space="preserve"> </v>
      </c>
      <c r="O387" s="171" t="str">
        <f t="shared" si="111"/>
        <v xml:space="preserve"> </v>
      </c>
      <c r="P387" s="171" t="str">
        <f t="shared" si="112"/>
        <v xml:space="preserve"> </v>
      </c>
      <c r="Q387" s="172" t="str">
        <f t="shared" si="113"/>
        <v xml:space="preserve"> </v>
      </c>
      <c r="R387" s="173"/>
    </row>
    <row r="388" spans="1:18" s="145" customFormat="1" ht="12.75" x14ac:dyDescent="0.25">
      <c r="A388" s="166" t="s">
        <v>604</v>
      </c>
      <c r="B388" s="151" t="s">
        <v>265</v>
      </c>
      <c r="C388" s="164">
        <v>8</v>
      </c>
      <c r="D388" s="168">
        <v>1</v>
      </c>
      <c r="E388" s="169">
        <v>1</v>
      </c>
      <c r="F388" s="168">
        <v>45</v>
      </c>
      <c r="G388" s="170">
        <v>1.28</v>
      </c>
      <c r="H388" s="171">
        <f t="shared" si="104"/>
        <v>57.6</v>
      </c>
      <c r="I388" s="171" t="str">
        <f t="shared" si="105"/>
        <v xml:space="preserve"> </v>
      </c>
      <c r="J388" s="171" t="str">
        <f t="shared" si="106"/>
        <v xml:space="preserve"> </v>
      </c>
      <c r="K388" s="171" t="str">
        <f t="shared" si="107"/>
        <v xml:space="preserve"> </v>
      </c>
      <c r="L388" s="171" t="str">
        <f t="shared" si="108"/>
        <v xml:space="preserve"> </v>
      </c>
      <c r="M388" s="171" t="str">
        <f t="shared" si="109"/>
        <v xml:space="preserve"> </v>
      </c>
      <c r="N388" s="171" t="str">
        <f t="shared" si="110"/>
        <v xml:space="preserve"> </v>
      </c>
      <c r="O388" s="171" t="str">
        <f t="shared" si="111"/>
        <v xml:space="preserve"> </v>
      </c>
      <c r="P388" s="171" t="str">
        <f t="shared" si="112"/>
        <v xml:space="preserve"> </v>
      </c>
      <c r="Q388" s="172" t="str">
        <f t="shared" si="113"/>
        <v xml:space="preserve"> </v>
      </c>
      <c r="R388" s="173"/>
    </row>
    <row r="389" spans="1:18" s="145" customFormat="1" ht="12.75" x14ac:dyDescent="0.25">
      <c r="A389" s="166" t="s">
        <v>605</v>
      </c>
      <c r="B389" s="151" t="s">
        <v>619</v>
      </c>
      <c r="C389" s="164">
        <v>16</v>
      </c>
      <c r="D389" s="168">
        <v>1</v>
      </c>
      <c r="E389" s="169">
        <v>1</v>
      </c>
      <c r="F389" s="168">
        <v>2</v>
      </c>
      <c r="G389" s="170">
        <v>3</v>
      </c>
      <c r="H389" s="171" t="str">
        <f t="shared" si="104"/>
        <v xml:space="preserve"> </v>
      </c>
      <c r="I389" s="171" t="str">
        <f t="shared" si="105"/>
        <v xml:space="preserve"> </v>
      </c>
      <c r="J389" s="171" t="str">
        <f t="shared" si="106"/>
        <v xml:space="preserve"> </v>
      </c>
      <c r="K389" s="171" t="str">
        <f t="shared" si="107"/>
        <v xml:space="preserve"> </v>
      </c>
      <c r="L389" s="171">
        <f t="shared" si="108"/>
        <v>6</v>
      </c>
      <c r="M389" s="171" t="str">
        <f t="shared" si="109"/>
        <v xml:space="preserve"> </v>
      </c>
      <c r="N389" s="171" t="str">
        <f t="shared" si="110"/>
        <v xml:space="preserve"> </v>
      </c>
      <c r="O389" s="171" t="str">
        <f t="shared" si="111"/>
        <v xml:space="preserve"> </v>
      </c>
      <c r="P389" s="171" t="str">
        <f t="shared" si="112"/>
        <v xml:space="preserve"> </v>
      </c>
      <c r="Q389" s="172" t="str">
        <f t="shared" si="113"/>
        <v xml:space="preserve"> </v>
      </c>
      <c r="R389" s="173"/>
    </row>
    <row r="390" spans="1:18" s="145" customFormat="1" ht="12.75" x14ac:dyDescent="0.25">
      <c r="A390" s="166" t="s">
        <v>606</v>
      </c>
      <c r="B390" s="167"/>
      <c r="C390" s="164">
        <v>14</v>
      </c>
      <c r="D390" s="168">
        <v>1</v>
      </c>
      <c r="E390" s="169">
        <v>1</v>
      </c>
      <c r="F390" s="168">
        <v>2</v>
      </c>
      <c r="G390" s="170">
        <v>3</v>
      </c>
      <c r="H390" s="171" t="str">
        <f t="shared" si="104"/>
        <v xml:space="preserve"> </v>
      </c>
      <c r="I390" s="171" t="str">
        <f t="shared" si="105"/>
        <v xml:space="preserve"> </v>
      </c>
      <c r="J390" s="171" t="str">
        <f t="shared" si="106"/>
        <v xml:space="preserve"> </v>
      </c>
      <c r="K390" s="171">
        <f t="shared" si="107"/>
        <v>6</v>
      </c>
      <c r="L390" s="171" t="str">
        <f t="shared" si="108"/>
        <v xml:space="preserve"> </v>
      </c>
      <c r="M390" s="171" t="str">
        <f t="shared" si="109"/>
        <v xml:space="preserve"> </v>
      </c>
      <c r="N390" s="171" t="str">
        <f t="shared" si="110"/>
        <v xml:space="preserve"> </v>
      </c>
      <c r="O390" s="171" t="str">
        <f t="shared" si="111"/>
        <v xml:space="preserve"> </v>
      </c>
      <c r="P390" s="171" t="str">
        <f t="shared" si="112"/>
        <v xml:space="preserve"> </v>
      </c>
      <c r="Q390" s="172" t="str">
        <f t="shared" si="113"/>
        <v xml:space="preserve"> </v>
      </c>
      <c r="R390" s="173"/>
    </row>
    <row r="391" spans="1:18" s="145" customFormat="1" ht="12.75" x14ac:dyDescent="0.25">
      <c r="A391" s="166" t="s">
        <v>607</v>
      </c>
      <c r="B391" s="167"/>
      <c r="C391" s="164">
        <v>12</v>
      </c>
      <c r="D391" s="168">
        <v>1</v>
      </c>
      <c r="E391" s="169">
        <v>1</v>
      </c>
      <c r="F391" s="168">
        <v>4</v>
      </c>
      <c r="G391" s="170">
        <v>4.75</v>
      </c>
      <c r="H391" s="171" t="str">
        <f t="shared" si="104"/>
        <v xml:space="preserve"> </v>
      </c>
      <c r="I391" s="171" t="str">
        <f t="shared" si="105"/>
        <v xml:space="preserve"> </v>
      </c>
      <c r="J391" s="171">
        <f t="shared" si="106"/>
        <v>19</v>
      </c>
      <c r="K391" s="171" t="str">
        <f t="shared" si="107"/>
        <v xml:space="preserve"> </v>
      </c>
      <c r="L391" s="171" t="str">
        <f t="shared" si="108"/>
        <v xml:space="preserve"> </v>
      </c>
      <c r="M391" s="171" t="str">
        <f t="shared" si="109"/>
        <v xml:space="preserve"> </v>
      </c>
      <c r="N391" s="171" t="str">
        <f t="shared" si="110"/>
        <v xml:space="preserve"> </v>
      </c>
      <c r="O391" s="171" t="str">
        <f t="shared" si="111"/>
        <v xml:space="preserve"> </v>
      </c>
      <c r="P391" s="171" t="str">
        <f t="shared" si="112"/>
        <v xml:space="preserve"> </v>
      </c>
      <c r="Q391" s="172" t="str">
        <f t="shared" si="113"/>
        <v xml:space="preserve"> </v>
      </c>
      <c r="R391" s="173"/>
    </row>
    <row r="392" spans="1:18" s="145" customFormat="1" ht="12.75" x14ac:dyDescent="0.25">
      <c r="A392" s="166" t="s">
        <v>608</v>
      </c>
      <c r="B392" s="151"/>
      <c r="C392" s="164">
        <v>16</v>
      </c>
      <c r="D392" s="168">
        <v>1</v>
      </c>
      <c r="E392" s="169">
        <v>1</v>
      </c>
      <c r="F392" s="168">
        <v>2</v>
      </c>
      <c r="G392" s="170">
        <v>4.75</v>
      </c>
      <c r="H392" s="171" t="str">
        <f t="shared" si="104"/>
        <v xml:space="preserve"> </v>
      </c>
      <c r="I392" s="171" t="str">
        <f t="shared" si="105"/>
        <v xml:space="preserve"> </v>
      </c>
      <c r="J392" s="171" t="str">
        <f t="shared" si="106"/>
        <v xml:space="preserve"> </v>
      </c>
      <c r="K392" s="171" t="str">
        <f t="shared" si="107"/>
        <v xml:space="preserve"> </v>
      </c>
      <c r="L392" s="171">
        <f t="shared" si="108"/>
        <v>9.5</v>
      </c>
      <c r="M392" s="171" t="str">
        <f t="shared" si="109"/>
        <v xml:space="preserve"> </v>
      </c>
      <c r="N392" s="171" t="str">
        <f t="shared" si="110"/>
        <v xml:space="preserve"> </v>
      </c>
      <c r="O392" s="171" t="str">
        <f t="shared" si="111"/>
        <v xml:space="preserve"> </v>
      </c>
      <c r="P392" s="171" t="str">
        <f t="shared" si="112"/>
        <v xml:space="preserve"> </v>
      </c>
      <c r="Q392" s="172" t="str">
        <f t="shared" si="113"/>
        <v xml:space="preserve"> </v>
      </c>
      <c r="R392" s="173"/>
    </row>
    <row r="393" spans="1:18" s="145" customFormat="1" ht="12.75" x14ac:dyDescent="0.25">
      <c r="A393" s="166" t="s">
        <v>609</v>
      </c>
      <c r="B393" s="151" t="s">
        <v>265</v>
      </c>
      <c r="C393" s="164">
        <v>8</v>
      </c>
      <c r="D393" s="168">
        <v>1</v>
      </c>
      <c r="E393" s="169">
        <v>1</v>
      </c>
      <c r="F393" s="168">
        <v>38</v>
      </c>
      <c r="G393" s="170">
        <v>1.98</v>
      </c>
      <c r="H393" s="171">
        <f t="shared" si="104"/>
        <v>75.239999999999995</v>
      </c>
      <c r="I393" s="171" t="str">
        <f t="shared" si="105"/>
        <v xml:space="preserve"> </v>
      </c>
      <c r="J393" s="171" t="str">
        <f t="shared" si="106"/>
        <v xml:space="preserve"> </v>
      </c>
      <c r="K393" s="171" t="str">
        <f t="shared" si="107"/>
        <v xml:space="preserve"> </v>
      </c>
      <c r="L393" s="171" t="str">
        <f t="shared" si="108"/>
        <v xml:space="preserve"> </v>
      </c>
      <c r="M393" s="171" t="str">
        <f t="shared" si="109"/>
        <v xml:space="preserve"> </v>
      </c>
      <c r="N393" s="171" t="str">
        <f t="shared" si="110"/>
        <v xml:space="preserve"> </v>
      </c>
      <c r="O393" s="171" t="str">
        <f t="shared" si="111"/>
        <v xml:space="preserve"> </v>
      </c>
      <c r="P393" s="171" t="str">
        <f t="shared" si="112"/>
        <v xml:space="preserve"> </v>
      </c>
      <c r="Q393" s="172" t="str">
        <f t="shared" si="113"/>
        <v xml:space="preserve"> </v>
      </c>
      <c r="R393" s="173"/>
    </row>
    <row r="394" spans="1:18" s="145" customFormat="1" ht="12.75" x14ac:dyDescent="0.25">
      <c r="A394" s="166" t="s">
        <v>610</v>
      </c>
      <c r="B394" s="167" t="s">
        <v>620</v>
      </c>
      <c r="C394" s="164">
        <v>16</v>
      </c>
      <c r="D394" s="168">
        <v>1</v>
      </c>
      <c r="E394" s="169">
        <v>1</v>
      </c>
      <c r="F394" s="168">
        <v>1</v>
      </c>
      <c r="G394" s="170">
        <v>5.75</v>
      </c>
      <c r="H394" s="171" t="str">
        <f t="shared" si="104"/>
        <v xml:space="preserve"> </v>
      </c>
      <c r="I394" s="171" t="str">
        <f t="shared" si="105"/>
        <v xml:space="preserve"> </v>
      </c>
      <c r="J394" s="171" t="str">
        <f t="shared" si="106"/>
        <v xml:space="preserve"> </v>
      </c>
      <c r="K394" s="171" t="str">
        <f t="shared" si="107"/>
        <v xml:space="preserve"> </v>
      </c>
      <c r="L394" s="171">
        <f t="shared" si="108"/>
        <v>5.75</v>
      </c>
      <c r="M394" s="171" t="str">
        <f t="shared" si="109"/>
        <v xml:space="preserve"> </v>
      </c>
      <c r="N394" s="171" t="str">
        <f t="shared" si="110"/>
        <v xml:space="preserve"> </v>
      </c>
      <c r="O394" s="171" t="str">
        <f t="shared" si="111"/>
        <v xml:space="preserve"> </v>
      </c>
      <c r="P394" s="171" t="str">
        <f t="shared" si="112"/>
        <v xml:space="preserve"> </v>
      </c>
      <c r="Q394" s="172" t="str">
        <f t="shared" si="113"/>
        <v xml:space="preserve"> </v>
      </c>
      <c r="R394" s="173"/>
    </row>
    <row r="395" spans="1:18" s="145" customFormat="1" ht="12.75" x14ac:dyDescent="0.25">
      <c r="A395" s="166" t="s">
        <v>611</v>
      </c>
      <c r="B395" s="174"/>
      <c r="C395" s="164">
        <v>14</v>
      </c>
      <c r="D395" s="168">
        <v>1</v>
      </c>
      <c r="E395" s="169">
        <v>1</v>
      </c>
      <c r="F395" s="168">
        <v>6</v>
      </c>
      <c r="G395" s="170">
        <v>5.75</v>
      </c>
      <c r="H395" s="171" t="str">
        <f t="shared" si="104"/>
        <v xml:space="preserve"> </v>
      </c>
      <c r="I395" s="171" t="str">
        <f t="shared" si="105"/>
        <v xml:space="preserve"> </v>
      </c>
      <c r="J395" s="171" t="str">
        <f t="shared" si="106"/>
        <v xml:space="preserve"> </v>
      </c>
      <c r="K395" s="171">
        <f t="shared" si="107"/>
        <v>34.5</v>
      </c>
      <c r="L395" s="171" t="str">
        <f t="shared" si="108"/>
        <v xml:space="preserve"> </v>
      </c>
      <c r="M395" s="171" t="str">
        <f t="shared" si="109"/>
        <v xml:space="preserve"> </v>
      </c>
      <c r="N395" s="171" t="str">
        <f t="shared" si="110"/>
        <v xml:space="preserve"> </v>
      </c>
      <c r="O395" s="171" t="str">
        <f t="shared" si="111"/>
        <v xml:space="preserve"> </v>
      </c>
      <c r="P395" s="171" t="str">
        <f t="shared" si="112"/>
        <v xml:space="preserve"> </v>
      </c>
      <c r="Q395" s="172" t="str">
        <f t="shared" si="113"/>
        <v xml:space="preserve"> </v>
      </c>
      <c r="R395" s="173"/>
    </row>
    <row r="396" spans="1:18" s="145" customFormat="1" ht="12.75" x14ac:dyDescent="0.25">
      <c r="A396" s="166" t="s">
        <v>612</v>
      </c>
      <c r="B396" s="167" t="s">
        <v>265</v>
      </c>
      <c r="C396" s="164">
        <v>8</v>
      </c>
      <c r="D396" s="168">
        <v>1</v>
      </c>
      <c r="E396" s="169">
        <v>1</v>
      </c>
      <c r="F396" s="168">
        <v>55</v>
      </c>
      <c r="G396" s="170">
        <v>1.98</v>
      </c>
      <c r="H396" s="171">
        <f t="shared" si="104"/>
        <v>108.9</v>
      </c>
      <c r="I396" s="171" t="str">
        <f t="shared" si="105"/>
        <v xml:space="preserve"> </v>
      </c>
      <c r="J396" s="171" t="str">
        <f t="shared" si="106"/>
        <v xml:space="preserve"> </v>
      </c>
      <c r="K396" s="171" t="str">
        <f t="shared" si="107"/>
        <v xml:space="preserve"> </v>
      </c>
      <c r="L396" s="171" t="str">
        <f t="shared" si="108"/>
        <v xml:space="preserve"> </v>
      </c>
      <c r="M396" s="171" t="str">
        <f t="shared" si="109"/>
        <v xml:space="preserve"> </v>
      </c>
      <c r="N396" s="171" t="str">
        <f t="shared" si="110"/>
        <v xml:space="preserve"> </v>
      </c>
      <c r="O396" s="171" t="str">
        <f t="shared" si="111"/>
        <v xml:space="preserve"> </v>
      </c>
      <c r="P396" s="171" t="str">
        <f t="shared" si="112"/>
        <v xml:space="preserve"> </v>
      </c>
      <c r="Q396" s="172" t="str">
        <f t="shared" si="113"/>
        <v xml:space="preserve"> </v>
      </c>
      <c r="R396" s="173"/>
    </row>
    <row r="397" spans="1:18" s="145" customFormat="1" ht="12.75" x14ac:dyDescent="0.25">
      <c r="A397" s="166" t="s">
        <v>613</v>
      </c>
      <c r="B397" s="167" t="s">
        <v>622</v>
      </c>
      <c r="C397" s="164">
        <v>16</v>
      </c>
      <c r="D397" s="168">
        <v>1</v>
      </c>
      <c r="E397" s="169">
        <v>1</v>
      </c>
      <c r="F397" s="168">
        <v>2</v>
      </c>
      <c r="G397" s="170">
        <v>8.1999999999999993</v>
      </c>
      <c r="H397" s="171" t="str">
        <f t="shared" si="104"/>
        <v xml:space="preserve"> </v>
      </c>
      <c r="I397" s="171" t="str">
        <f t="shared" si="105"/>
        <v xml:space="preserve"> </v>
      </c>
      <c r="J397" s="171" t="str">
        <f t="shared" si="106"/>
        <v xml:space="preserve"> </v>
      </c>
      <c r="K397" s="171" t="str">
        <f t="shared" si="107"/>
        <v xml:space="preserve"> </v>
      </c>
      <c r="L397" s="171">
        <f t="shared" si="108"/>
        <v>16.399999999999999</v>
      </c>
      <c r="M397" s="171" t="str">
        <f t="shared" si="109"/>
        <v xml:space="preserve"> </v>
      </c>
      <c r="N397" s="171" t="str">
        <f t="shared" si="110"/>
        <v xml:space="preserve"> </v>
      </c>
      <c r="O397" s="171" t="str">
        <f t="shared" si="111"/>
        <v xml:space="preserve"> </v>
      </c>
      <c r="P397" s="171" t="str">
        <f t="shared" si="112"/>
        <v xml:space="preserve"> </v>
      </c>
      <c r="Q397" s="172" t="str">
        <f t="shared" si="113"/>
        <v xml:space="preserve"> </v>
      </c>
      <c r="R397" s="173"/>
    </row>
    <row r="398" spans="1:18" s="145" customFormat="1" ht="12.75" x14ac:dyDescent="0.25">
      <c r="A398" s="166" t="s">
        <v>614</v>
      </c>
      <c r="B398" s="174"/>
      <c r="C398" s="164">
        <v>16</v>
      </c>
      <c r="D398" s="168">
        <v>1</v>
      </c>
      <c r="E398" s="169">
        <v>1</v>
      </c>
      <c r="F398" s="168">
        <v>5</v>
      </c>
      <c r="G398" s="170">
        <v>4.5</v>
      </c>
      <c r="H398" s="171" t="str">
        <f t="shared" si="104"/>
        <v xml:space="preserve"> </v>
      </c>
      <c r="I398" s="171" t="str">
        <f t="shared" si="105"/>
        <v xml:space="preserve"> </v>
      </c>
      <c r="J398" s="171" t="str">
        <f t="shared" si="106"/>
        <v xml:space="preserve"> </v>
      </c>
      <c r="K398" s="171" t="str">
        <f t="shared" si="107"/>
        <v xml:space="preserve"> </v>
      </c>
      <c r="L398" s="171">
        <f t="shared" si="108"/>
        <v>22.5</v>
      </c>
      <c r="M398" s="171" t="str">
        <f t="shared" si="109"/>
        <v xml:space="preserve"> </v>
      </c>
      <c r="N398" s="171" t="str">
        <f t="shared" si="110"/>
        <v xml:space="preserve"> </v>
      </c>
      <c r="O398" s="171" t="str">
        <f t="shared" si="111"/>
        <v xml:space="preserve"> </v>
      </c>
      <c r="P398" s="171" t="str">
        <f t="shared" si="112"/>
        <v xml:space="preserve"> </v>
      </c>
      <c r="Q398" s="172" t="str">
        <f t="shared" si="113"/>
        <v xml:space="preserve"> </v>
      </c>
      <c r="R398" s="173"/>
    </row>
    <row r="399" spans="1:18" s="145" customFormat="1" ht="12.75" x14ac:dyDescent="0.25">
      <c r="A399" s="166" t="s">
        <v>615</v>
      </c>
      <c r="B399" s="174"/>
      <c r="C399" s="164">
        <v>14</v>
      </c>
      <c r="D399" s="168">
        <v>1</v>
      </c>
      <c r="E399" s="169">
        <v>1</v>
      </c>
      <c r="F399" s="168">
        <v>2</v>
      </c>
      <c r="G399" s="170">
        <v>2.6</v>
      </c>
      <c r="H399" s="171" t="str">
        <f t="shared" si="104"/>
        <v xml:space="preserve"> </v>
      </c>
      <c r="I399" s="171" t="str">
        <f t="shared" si="105"/>
        <v xml:space="preserve"> </v>
      </c>
      <c r="J399" s="171" t="str">
        <f t="shared" si="106"/>
        <v xml:space="preserve"> </v>
      </c>
      <c r="K399" s="171">
        <f t="shared" si="107"/>
        <v>5.2</v>
      </c>
      <c r="L399" s="171" t="str">
        <f t="shared" si="108"/>
        <v xml:space="preserve"> </v>
      </c>
      <c r="M399" s="171" t="str">
        <f t="shared" si="109"/>
        <v xml:space="preserve"> </v>
      </c>
      <c r="N399" s="171" t="str">
        <f t="shared" si="110"/>
        <v xml:space="preserve"> </v>
      </c>
      <c r="O399" s="171" t="str">
        <f t="shared" si="111"/>
        <v xml:space="preserve"> </v>
      </c>
      <c r="P399" s="171" t="str">
        <f t="shared" si="112"/>
        <v xml:space="preserve"> </v>
      </c>
      <c r="Q399" s="172" t="str">
        <f t="shared" si="113"/>
        <v xml:space="preserve"> </v>
      </c>
      <c r="R399" s="173"/>
    </row>
    <row r="400" spans="1:18" s="145" customFormat="1" ht="12.75" x14ac:dyDescent="0.25">
      <c r="A400" s="166" t="s">
        <v>616</v>
      </c>
      <c r="B400" s="151"/>
      <c r="C400" s="164">
        <v>12</v>
      </c>
      <c r="D400" s="168">
        <v>1</v>
      </c>
      <c r="E400" s="169">
        <v>1</v>
      </c>
      <c r="F400" s="168">
        <v>4</v>
      </c>
      <c r="G400" s="170">
        <v>13.7</v>
      </c>
      <c r="H400" s="171" t="str">
        <f t="shared" si="104"/>
        <v xml:space="preserve"> </v>
      </c>
      <c r="I400" s="171" t="str">
        <f t="shared" si="105"/>
        <v xml:space="preserve"> </v>
      </c>
      <c r="J400" s="171">
        <f t="shared" si="106"/>
        <v>54.8</v>
      </c>
      <c r="K400" s="171" t="str">
        <f t="shared" si="107"/>
        <v xml:space="preserve"> </v>
      </c>
      <c r="L400" s="171" t="str">
        <f t="shared" si="108"/>
        <v xml:space="preserve"> </v>
      </c>
      <c r="M400" s="171" t="str">
        <f t="shared" si="109"/>
        <v xml:space="preserve"> </v>
      </c>
      <c r="N400" s="171" t="str">
        <f t="shared" si="110"/>
        <v xml:space="preserve"> </v>
      </c>
      <c r="O400" s="171" t="str">
        <f t="shared" si="111"/>
        <v xml:space="preserve"> </v>
      </c>
      <c r="P400" s="171" t="str">
        <f t="shared" si="112"/>
        <v xml:space="preserve"> </v>
      </c>
      <c r="Q400" s="172" t="str">
        <f t="shared" si="113"/>
        <v xml:space="preserve"> </v>
      </c>
      <c r="R400" s="173"/>
    </row>
    <row r="401" spans="1:18" s="145" customFormat="1" ht="12.75" x14ac:dyDescent="0.25">
      <c r="A401" s="175"/>
      <c r="B401" s="176"/>
      <c r="C401" s="176"/>
      <c r="D401" s="177"/>
      <c r="E401" s="178" t="s">
        <v>301</v>
      </c>
      <c r="F401" s="158"/>
      <c r="G401" s="160"/>
      <c r="H401" s="171">
        <f t="shared" ref="H401:Q401" si="114">SUM(H369:H400)</f>
        <v>539.6</v>
      </c>
      <c r="I401" s="171">
        <f t="shared" si="114"/>
        <v>0</v>
      </c>
      <c r="J401" s="171">
        <f t="shared" si="114"/>
        <v>282.7</v>
      </c>
      <c r="K401" s="171">
        <f t="shared" si="114"/>
        <v>77.2</v>
      </c>
      <c r="L401" s="171">
        <f t="shared" si="114"/>
        <v>110.85</v>
      </c>
      <c r="M401" s="171">
        <f t="shared" si="114"/>
        <v>0</v>
      </c>
      <c r="N401" s="171">
        <f t="shared" si="114"/>
        <v>0</v>
      </c>
      <c r="O401" s="171">
        <f t="shared" si="114"/>
        <v>0</v>
      </c>
      <c r="P401" s="171">
        <f t="shared" si="114"/>
        <v>0</v>
      </c>
      <c r="Q401" s="179">
        <f t="shared" si="114"/>
        <v>0</v>
      </c>
      <c r="R401" s="173"/>
    </row>
    <row r="402" spans="1:18" s="145" customFormat="1" ht="12.75" x14ac:dyDescent="0.25">
      <c r="A402" s="180"/>
      <c r="B402" s="24"/>
      <c r="C402" s="24"/>
      <c r="D402" s="181"/>
      <c r="E402" s="178" t="s">
        <v>302</v>
      </c>
      <c r="F402" s="158"/>
      <c r="G402" s="160"/>
      <c r="H402" s="171">
        <f t="shared" ref="H402:Q402" si="115">H401*H368</f>
        <v>213.14200000000002</v>
      </c>
      <c r="I402" s="171">
        <f t="shared" si="115"/>
        <v>0</v>
      </c>
      <c r="J402" s="171">
        <f t="shared" si="115"/>
        <v>251.0376</v>
      </c>
      <c r="K402" s="171">
        <f t="shared" si="115"/>
        <v>93.257599999999996</v>
      </c>
      <c r="L402" s="171">
        <f t="shared" si="115"/>
        <v>174.9213</v>
      </c>
      <c r="M402" s="171">
        <f t="shared" si="115"/>
        <v>0</v>
      </c>
      <c r="N402" s="171">
        <f t="shared" si="115"/>
        <v>0</v>
      </c>
      <c r="O402" s="171">
        <f t="shared" si="115"/>
        <v>0</v>
      </c>
      <c r="P402" s="171">
        <f t="shared" si="115"/>
        <v>0</v>
      </c>
      <c r="Q402" s="179">
        <f t="shared" si="115"/>
        <v>0</v>
      </c>
      <c r="R402" s="182"/>
    </row>
    <row r="403" spans="1:18" s="145" customFormat="1" ht="12.75" x14ac:dyDescent="0.25">
      <c r="A403" s="180"/>
      <c r="B403" s="24"/>
      <c r="C403" s="24"/>
      <c r="D403" s="181"/>
      <c r="E403" s="178" t="s">
        <v>303</v>
      </c>
      <c r="F403" s="158"/>
      <c r="G403" s="160"/>
      <c r="H403" s="171">
        <f>H359</f>
        <v>1290.6151000000002</v>
      </c>
      <c r="I403" s="171">
        <f>I359</f>
        <v>518.79827999999998</v>
      </c>
      <c r="J403" s="171">
        <f>J359</f>
        <v>287.49</v>
      </c>
      <c r="K403" s="171">
        <f>K359</f>
        <v>25.065999999999999</v>
      </c>
      <c r="L403" s="171">
        <f>L359</f>
        <v>272.59950000000003</v>
      </c>
      <c r="M403" s="171"/>
      <c r="N403" s="171"/>
      <c r="O403" s="171"/>
      <c r="P403" s="171"/>
      <c r="Q403" s="179"/>
      <c r="R403" s="182"/>
    </row>
    <row r="404" spans="1:18" s="145" customFormat="1" ht="12.75" x14ac:dyDescent="0.25">
      <c r="A404" s="180"/>
      <c r="B404" s="24"/>
      <c r="C404" s="24"/>
      <c r="D404" s="181"/>
      <c r="E404" s="178" t="s">
        <v>304</v>
      </c>
      <c r="F404" s="158"/>
      <c r="G404" s="160"/>
      <c r="H404" s="171">
        <f t="shared" ref="H404:Q404" si="116">SUM(H402:H403)</f>
        <v>1503.7571000000003</v>
      </c>
      <c r="I404" s="171">
        <f t="shared" si="116"/>
        <v>518.79827999999998</v>
      </c>
      <c r="J404" s="171">
        <f t="shared" si="116"/>
        <v>538.52760000000001</v>
      </c>
      <c r="K404" s="171">
        <f t="shared" si="116"/>
        <v>118.3236</v>
      </c>
      <c r="L404" s="171">
        <f t="shared" si="116"/>
        <v>447.52080000000001</v>
      </c>
      <c r="M404" s="171">
        <f t="shared" si="116"/>
        <v>0</v>
      </c>
      <c r="N404" s="171">
        <f t="shared" si="116"/>
        <v>0</v>
      </c>
      <c r="O404" s="171">
        <f t="shared" si="116"/>
        <v>0</v>
      </c>
      <c r="P404" s="171">
        <f t="shared" si="116"/>
        <v>0</v>
      </c>
      <c r="Q404" s="179">
        <f t="shared" si="116"/>
        <v>0</v>
      </c>
      <c r="R404" s="182"/>
    </row>
    <row r="405" spans="1:18" s="145" customFormat="1" ht="13.5" thickBot="1" x14ac:dyDescent="0.3">
      <c r="A405" s="183"/>
      <c r="B405" s="184"/>
      <c r="C405" s="184"/>
      <c r="D405" s="185"/>
      <c r="E405" s="523" t="s">
        <v>305</v>
      </c>
      <c r="F405" s="524"/>
      <c r="G405" s="525"/>
      <c r="H405" s="186" t="s">
        <v>306</v>
      </c>
      <c r="I405" s="186">
        <f>SUM(H404:J404)</f>
        <v>2561.0829800000001</v>
      </c>
      <c r="J405" s="186" t="s">
        <v>307</v>
      </c>
      <c r="K405" s="186" t="s">
        <v>308</v>
      </c>
      <c r="L405" s="186">
        <f>SUM(K404:Q404)</f>
        <v>565.84439999999995</v>
      </c>
      <c r="M405" s="186" t="s">
        <v>307</v>
      </c>
      <c r="N405" s="186"/>
      <c r="O405" s="186"/>
      <c r="P405" s="186"/>
      <c r="Q405" s="196">
        <f>I405+L405</f>
        <v>3126.9273800000001</v>
      </c>
      <c r="R405" s="182"/>
    </row>
    <row r="406" spans="1:18" ht="12.75" thickTop="1" x14ac:dyDescent="0.25"/>
    <row r="407" spans="1:18" ht="12.75" thickBot="1" x14ac:dyDescent="0.3"/>
    <row r="408" spans="1:18" s="145" customFormat="1" ht="13.5" thickTop="1" x14ac:dyDescent="0.25">
      <c r="A408" s="136" t="s">
        <v>309</v>
      </c>
      <c r="B408" s="137"/>
      <c r="C408" s="138" t="s">
        <v>0</v>
      </c>
      <c r="D408" s="192" t="str">
        <f>D363</f>
        <v>HAFZULLAH İNŞ. MİM. BİLİŞ. TİC. LTD. ŞTİ. LTD.ŞTİ.</v>
      </c>
      <c r="E408" s="139"/>
      <c r="F408" s="139"/>
      <c r="G408" s="139"/>
      <c r="H408" s="139"/>
      <c r="I408" s="139"/>
      <c r="J408" s="139"/>
      <c r="K408" s="139"/>
      <c r="L408" s="139"/>
      <c r="M408" s="139"/>
      <c r="N408" s="140"/>
      <c r="O408" s="141"/>
      <c r="P408" s="142" t="s">
        <v>270</v>
      </c>
      <c r="Q408" s="143">
        <f>Q363</f>
        <v>39370</v>
      </c>
      <c r="R408" s="144"/>
    </row>
    <row r="409" spans="1:18" s="145" customFormat="1" ht="12.75" x14ac:dyDescent="0.25">
      <c r="A409" s="146" t="s">
        <v>310</v>
      </c>
      <c r="B409" s="147"/>
      <c r="C409" s="148" t="s">
        <v>0</v>
      </c>
      <c r="D409" s="149" t="str">
        <f>D364</f>
        <v>İŞ MERKEZİ KABA İŞLER KEŞİF</v>
      </c>
      <c r="E409" s="149"/>
      <c r="F409" s="149"/>
      <c r="G409" s="149"/>
      <c r="H409" s="149"/>
      <c r="I409" s="149"/>
      <c r="J409" s="149"/>
      <c r="K409" s="149"/>
      <c r="L409" s="149"/>
      <c r="M409" s="149"/>
      <c r="N409" s="150"/>
      <c r="O409" s="151"/>
      <c r="P409" s="152" t="s">
        <v>271</v>
      </c>
      <c r="Q409" s="153"/>
      <c r="R409" s="154"/>
    </row>
    <row r="410" spans="1:18" s="145" customFormat="1" ht="12.75" x14ac:dyDescent="0.25">
      <c r="A410" s="146" t="s">
        <v>311</v>
      </c>
      <c r="B410" s="147"/>
      <c r="C410" s="148" t="s">
        <v>0</v>
      </c>
      <c r="D410" s="195" t="str">
        <f>D365</f>
        <v>+5.50 KOTU BA DEMİRİ</v>
      </c>
      <c r="E410" s="155"/>
      <c r="F410" s="155"/>
      <c r="G410" s="155"/>
      <c r="H410" s="149"/>
      <c r="I410" s="149"/>
      <c r="J410" s="149"/>
      <c r="K410" s="149"/>
      <c r="L410" s="149"/>
      <c r="M410" s="149"/>
      <c r="N410" s="156"/>
      <c r="O410" s="151"/>
      <c r="P410" s="152" t="s">
        <v>272</v>
      </c>
      <c r="Q410" s="153">
        <v>10</v>
      </c>
      <c r="R410" s="154"/>
    </row>
    <row r="411" spans="1:18" s="145" customFormat="1" ht="12.75" x14ac:dyDescent="0.25">
      <c r="A411" s="157" t="s">
        <v>312</v>
      </c>
      <c r="B411" s="158"/>
      <c r="C411" s="159" t="s">
        <v>0</v>
      </c>
      <c r="D411" s="193" t="str">
        <f>D366</f>
        <v>TD-TK-07.004</v>
      </c>
      <c r="E411" s="158"/>
      <c r="F411" s="158"/>
      <c r="G411" s="160"/>
      <c r="H411" s="526" t="s">
        <v>273</v>
      </c>
      <c r="I411" s="527"/>
      <c r="J411" s="527"/>
      <c r="K411" s="527"/>
      <c r="L411" s="527"/>
      <c r="M411" s="527"/>
      <c r="N411" s="527"/>
      <c r="O411" s="527"/>
      <c r="P411" s="161"/>
      <c r="Q411" s="162"/>
      <c r="R411" s="163"/>
    </row>
    <row r="412" spans="1:18" s="145" customFormat="1" ht="12.75" x14ac:dyDescent="0.25">
      <c r="A412" s="528" t="s">
        <v>274</v>
      </c>
      <c r="B412" s="529" t="s">
        <v>275</v>
      </c>
      <c r="C412" s="529" t="s">
        <v>276</v>
      </c>
      <c r="D412" s="530" t="s">
        <v>58</v>
      </c>
      <c r="E412" s="531"/>
      <c r="F412" s="532"/>
      <c r="G412" s="536" t="s">
        <v>277</v>
      </c>
      <c r="H412" s="164">
        <v>8</v>
      </c>
      <c r="I412" s="164">
        <v>10</v>
      </c>
      <c r="J412" s="164">
        <v>12</v>
      </c>
      <c r="K412" s="164">
        <v>14</v>
      </c>
      <c r="L412" s="164">
        <v>16</v>
      </c>
      <c r="M412" s="164">
        <v>18</v>
      </c>
      <c r="N412" s="164">
        <v>20</v>
      </c>
      <c r="O412" s="164">
        <v>22</v>
      </c>
      <c r="P412" s="164">
        <v>25</v>
      </c>
      <c r="Q412" s="165">
        <v>32</v>
      </c>
      <c r="R412" s="154"/>
    </row>
    <row r="413" spans="1:18" s="145" customFormat="1" ht="12.75" x14ac:dyDescent="0.25">
      <c r="A413" s="528"/>
      <c r="B413" s="529"/>
      <c r="C413" s="529"/>
      <c r="D413" s="533"/>
      <c r="E413" s="534"/>
      <c r="F413" s="535"/>
      <c r="G413" s="537"/>
      <c r="H413" s="164">
        <v>0.39500000000000002</v>
      </c>
      <c r="I413" s="164">
        <v>0.61699999999999999</v>
      </c>
      <c r="J413" s="164">
        <v>0.88800000000000001</v>
      </c>
      <c r="K413" s="164">
        <v>1.208</v>
      </c>
      <c r="L413" s="164">
        <v>1.5780000000000001</v>
      </c>
      <c r="M413" s="164">
        <v>1.998</v>
      </c>
      <c r="N413" s="164">
        <v>2.4660000000000002</v>
      </c>
      <c r="O413" s="164">
        <v>2.984</v>
      </c>
      <c r="P413" s="164">
        <v>3.68</v>
      </c>
      <c r="Q413" s="165">
        <v>6.3179999999999996</v>
      </c>
      <c r="R413" s="154"/>
    </row>
    <row r="414" spans="1:18" s="145" customFormat="1" ht="12.75" x14ac:dyDescent="0.25">
      <c r="A414" s="166" t="s">
        <v>623</v>
      </c>
      <c r="B414" s="167"/>
      <c r="C414" s="164">
        <v>12</v>
      </c>
      <c r="D414" s="168">
        <v>1</v>
      </c>
      <c r="E414" s="169">
        <v>1</v>
      </c>
      <c r="F414" s="168">
        <v>2</v>
      </c>
      <c r="G414" s="170">
        <v>9</v>
      </c>
      <c r="H414" s="171" t="str">
        <f t="shared" ref="H414:H445" si="117">IF(C414=8,D414*F414*G414," ")</f>
        <v xml:space="preserve"> </v>
      </c>
      <c r="I414" s="171" t="str">
        <f t="shared" ref="I414:I445" si="118">IF(C414=10,D414*F414*G414," ")</f>
        <v xml:space="preserve"> </v>
      </c>
      <c r="J414" s="171">
        <f t="shared" ref="J414:J445" si="119">IF(C414=12,D414*F414*G414," ")</f>
        <v>18</v>
      </c>
      <c r="K414" s="171" t="str">
        <f t="shared" ref="K414:K445" si="120">IF(C414=14,D414*F414*G414," ")</f>
        <v xml:space="preserve"> </v>
      </c>
      <c r="L414" s="171" t="str">
        <f t="shared" ref="L414:L445" si="121">IF(C414=16,D414*F414*G414," ")</f>
        <v xml:space="preserve"> </v>
      </c>
      <c r="M414" s="171" t="str">
        <f t="shared" ref="M414:M445" si="122">IF(C414=18,D414*F414*G414," ")</f>
        <v xml:space="preserve"> </v>
      </c>
      <c r="N414" s="171" t="str">
        <f t="shared" ref="N414:N445" si="123">IF(C414=20,D414*F414*G414," ")</f>
        <v xml:space="preserve"> </v>
      </c>
      <c r="O414" s="171" t="str">
        <f t="shared" ref="O414:O445" si="124">IF(C414=22,D414*F414*G414," ")</f>
        <v xml:space="preserve"> </v>
      </c>
      <c r="P414" s="171" t="str">
        <f t="shared" ref="P414:P445" si="125">IF(C414=25,D414*F414*G414," ")</f>
        <v xml:space="preserve"> </v>
      </c>
      <c r="Q414" s="172" t="str">
        <f t="shared" ref="Q414:Q445" si="126">IF(C414=32,D414*F414*G414," ")</f>
        <v xml:space="preserve"> </v>
      </c>
      <c r="R414" s="173"/>
    </row>
    <row r="415" spans="1:18" s="145" customFormat="1" ht="12.75" x14ac:dyDescent="0.25">
      <c r="A415" s="166" t="s">
        <v>624</v>
      </c>
      <c r="B415" s="167"/>
      <c r="C415" s="164">
        <v>12</v>
      </c>
      <c r="D415" s="168">
        <v>1</v>
      </c>
      <c r="E415" s="169">
        <v>1</v>
      </c>
      <c r="F415" s="168">
        <v>4</v>
      </c>
      <c r="G415" s="170">
        <v>12</v>
      </c>
      <c r="H415" s="171" t="str">
        <f t="shared" si="117"/>
        <v xml:space="preserve"> </v>
      </c>
      <c r="I415" s="171" t="str">
        <f t="shared" si="118"/>
        <v xml:space="preserve"> </v>
      </c>
      <c r="J415" s="171">
        <f t="shared" si="119"/>
        <v>48</v>
      </c>
      <c r="K415" s="171" t="str">
        <f t="shared" si="120"/>
        <v xml:space="preserve"> </v>
      </c>
      <c r="L415" s="171" t="str">
        <f t="shared" si="121"/>
        <v xml:space="preserve"> </v>
      </c>
      <c r="M415" s="171" t="str">
        <f t="shared" si="122"/>
        <v xml:space="preserve"> </v>
      </c>
      <c r="N415" s="171" t="str">
        <f t="shared" si="123"/>
        <v xml:space="preserve"> </v>
      </c>
      <c r="O415" s="171" t="str">
        <f t="shared" si="124"/>
        <v xml:space="preserve"> </v>
      </c>
      <c r="P415" s="171" t="str">
        <f t="shared" si="125"/>
        <v xml:space="preserve"> </v>
      </c>
      <c r="Q415" s="172" t="str">
        <f t="shared" si="126"/>
        <v xml:space="preserve"> </v>
      </c>
      <c r="R415" s="173"/>
    </row>
    <row r="416" spans="1:18" s="145" customFormat="1" ht="12.75" x14ac:dyDescent="0.25">
      <c r="A416" s="166" t="s">
        <v>625</v>
      </c>
      <c r="B416" s="151"/>
      <c r="C416" s="164">
        <v>12</v>
      </c>
      <c r="D416" s="168">
        <v>1</v>
      </c>
      <c r="E416" s="169">
        <v>1</v>
      </c>
      <c r="F416" s="168">
        <v>2</v>
      </c>
      <c r="G416" s="170">
        <v>5.2</v>
      </c>
      <c r="H416" s="171" t="str">
        <f t="shared" si="117"/>
        <v xml:space="preserve"> </v>
      </c>
      <c r="I416" s="171" t="str">
        <f t="shared" si="118"/>
        <v xml:space="preserve"> </v>
      </c>
      <c r="J416" s="171">
        <f t="shared" si="119"/>
        <v>10.4</v>
      </c>
      <c r="K416" s="171" t="str">
        <f t="shared" si="120"/>
        <v xml:space="preserve"> </v>
      </c>
      <c r="L416" s="171" t="str">
        <f t="shared" si="121"/>
        <v xml:space="preserve"> </v>
      </c>
      <c r="M416" s="171" t="str">
        <f t="shared" si="122"/>
        <v xml:space="preserve"> </v>
      </c>
      <c r="N416" s="171" t="str">
        <f t="shared" si="123"/>
        <v xml:space="preserve"> </v>
      </c>
      <c r="O416" s="171" t="str">
        <f t="shared" si="124"/>
        <v xml:space="preserve"> </v>
      </c>
      <c r="P416" s="171" t="str">
        <f t="shared" si="125"/>
        <v xml:space="preserve"> </v>
      </c>
      <c r="Q416" s="172" t="str">
        <f t="shared" si="126"/>
        <v xml:space="preserve"> </v>
      </c>
      <c r="R416" s="173"/>
    </row>
    <row r="417" spans="1:18" s="145" customFormat="1" ht="12.75" x14ac:dyDescent="0.25">
      <c r="A417" s="166" t="s">
        <v>626</v>
      </c>
      <c r="B417" s="151"/>
      <c r="C417" s="164">
        <v>12</v>
      </c>
      <c r="D417" s="168">
        <v>1</v>
      </c>
      <c r="E417" s="169">
        <v>1</v>
      </c>
      <c r="F417" s="168">
        <v>1</v>
      </c>
      <c r="G417" s="170">
        <v>2.4500000000000002</v>
      </c>
      <c r="H417" s="171" t="str">
        <f t="shared" si="117"/>
        <v xml:space="preserve"> </v>
      </c>
      <c r="I417" s="171" t="str">
        <f t="shared" si="118"/>
        <v xml:space="preserve"> </v>
      </c>
      <c r="J417" s="171">
        <f t="shared" si="119"/>
        <v>2.4500000000000002</v>
      </c>
      <c r="K417" s="171" t="str">
        <f t="shared" si="120"/>
        <v xml:space="preserve"> </v>
      </c>
      <c r="L417" s="171" t="str">
        <f t="shared" si="121"/>
        <v xml:space="preserve"> </v>
      </c>
      <c r="M417" s="171" t="str">
        <f t="shared" si="122"/>
        <v xml:space="preserve"> </v>
      </c>
      <c r="N417" s="171" t="str">
        <f t="shared" si="123"/>
        <v xml:space="preserve"> </v>
      </c>
      <c r="O417" s="171" t="str">
        <f t="shared" si="124"/>
        <v xml:space="preserve"> </v>
      </c>
      <c r="P417" s="171" t="str">
        <f t="shared" si="125"/>
        <v xml:space="preserve"> </v>
      </c>
      <c r="Q417" s="172" t="str">
        <f t="shared" si="126"/>
        <v xml:space="preserve"> </v>
      </c>
      <c r="R417" s="173"/>
    </row>
    <row r="418" spans="1:18" s="145" customFormat="1" ht="12.75" x14ac:dyDescent="0.25">
      <c r="A418" s="166" t="s">
        <v>627</v>
      </c>
      <c r="B418" s="151"/>
      <c r="C418" s="164">
        <v>16</v>
      </c>
      <c r="D418" s="168">
        <v>1</v>
      </c>
      <c r="E418" s="169">
        <v>1</v>
      </c>
      <c r="F418" s="168">
        <v>3</v>
      </c>
      <c r="G418" s="170">
        <v>12</v>
      </c>
      <c r="H418" s="171" t="str">
        <f t="shared" si="117"/>
        <v xml:space="preserve"> </v>
      </c>
      <c r="I418" s="171" t="str">
        <f t="shared" si="118"/>
        <v xml:space="preserve"> </v>
      </c>
      <c r="J418" s="171" t="str">
        <f t="shared" si="119"/>
        <v xml:space="preserve"> </v>
      </c>
      <c r="K418" s="171" t="str">
        <f t="shared" si="120"/>
        <v xml:space="preserve"> </v>
      </c>
      <c r="L418" s="171">
        <f t="shared" si="121"/>
        <v>36</v>
      </c>
      <c r="M418" s="171" t="str">
        <f t="shared" si="122"/>
        <v xml:space="preserve"> </v>
      </c>
      <c r="N418" s="171" t="str">
        <f t="shared" si="123"/>
        <v xml:space="preserve"> </v>
      </c>
      <c r="O418" s="171" t="str">
        <f t="shared" si="124"/>
        <v xml:space="preserve"> </v>
      </c>
      <c r="P418" s="171" t="str">
        <f t="shared" si="125"/>
        <v xml:space="preserve"> </v>
      </c>
      <c r="Q418" s="172" t="str">
        <f t="shared" si="126"/>
        <v xml:space="preserve"> </v>
      </c>
      <c r="R418" s="173"/>
    </row>
    <row r="419" spans="1:18" s="145" customFormat="1" ht="12.75" x14ac:dyDescent="0.25">
      <c r="A419" s="166" t="s">
        <v>628</v>
      </c>
      <c r="B419" s="151"/>
      <c r="C419" s="164">
        <v>14</v>
      </c>
      <c r="D419" s="168">
        <v>1</v>
      </c>
      <c r="E419" s="169">
        <v>1</v>
      </c>
      <c r="F419" s="168">
        <v>3</v>
      </c>
      <c r="G419" s="170">
        <v>7</v>
      </c>
      <c r="H419" s="171" t="str">
        <f t="shared" si="117"/>
        <v xml:space="preserve"> </v>
      </c>
      <c r="I419" s="171" t="str">
        <f t="shared" si="118"/>
        <v xml:space="preserve"> </v>
      </c>
      <c r="J419" s="171" t="str">
        <f t="shared" si="119"/>
        <v xml:space="preserve"> </v>
      </c>
      <c r="K419" s="171">
        <f t="shared" si="120"/>
        <v>21</v>
      </c>
      <c r="L419" s="171" t="str">
        <f t="shared" si="121"/>
        <v xml:space="preserve"> </v>
      </c>
      <c r="M419" s="171" t="str">
        <f t="shared" si="122"/>
        <v xml:space="preserve"> </v>
      </c>
      <c r="N419" s="171" t="str">
        <f t="shared" si="123"/>
        <v xml:space="preserve"> </v>
      </c>
      <c r="O419" s="171" t="str">
        <f t="shared" si="124"/>
        <v xml:space="preserve"> </v>
      </c>
      <c r="P419" s="171" t="str">
        <f t="shared" si="125"/>
        <v xml:space="preserve"> </v>
      </c>
      <c r="Q419" s="172" t="str">
        <f t="shared" si="126"/>
        <v xml:space="preserve"> </v>
      </c>
      <c r="R419" s="173"/>
    </row>
    <row r="420" spans="1:18" s="145" customFormat="1" ht="12.75" x14ac:dyDescent="0.25">
      <c r="A420" s="166" t="s">
        <v>629</v>
      </c>
      <c r="B420" s="151"/>
      <c r="C420" s="164">
        <v>12</v>
      </c>
      <c r="D420" s="168">
        <v>1</v>
      </c>
      <c r="E420" s="169">
        <v>1</v>
      </c>
      <c r="F420" s="168">
        <v>1</v>
      </c>
      <c r="G420" s="170">
        <v>2.2000000000000002</v>
      </c>
      <c r="H420" s="171" t="str">
        <f t="shared" si="117"/>
        <v xml:space="preserve"> </v>
      </c>
      <c r="I420" s="171" t="str">
        <f t="shared" si="118"/>
        <v xml:space="preserve"> </v>
      </c>
      <c r="J420" s="171">
        <f t="shared" si="119"/>
        <v>2.2000000000000002</v>
      </c>
      <c r="K420" s="171" t="str">
        <f t="shared" si="120"/>
        <v xml:space="preserve"> </v>
      </c>
      <c r="L420" s="171" t="str">
        <f t="shared" si="121"/>
        <v xml:space="preserve"> </v>
      </c>
      <c r="M420" s="171" t="str">
        <f t="shared" si="122"/>
        <v xml:space="preserve"> </v>
      </c>
      <c r="N420" s="171" t="str">
        <f t="shared" si="123"/>
        <v xml:space="preserve"> </v>
      </c>
      <c r="O420" s="171" t="str">
        <f t="shared" si="124"/>
        <v xml:space="preserve"> </v>
      </c>
      <c r="P420" s="171" t="str">
        <f t="shared" si="125"/>
        <v xml:space="preserve"> </v>
      </c>
      <c r="Q420" s="172" t="str">
        <f t="shared" si="126"/>
        <v xml:space="preserve"> </v>
      </c>
      <c r="R420" s="173"/>
    </row>
    <row r="421" spans="1:18" s="145" customFormat="1" ht="12.75" x14ac:dyDescent="0.25">
      <c r="A421" s="166" t="s">
        <v>630</v>
      </c>
      <c r="B421" s="151" t="s">
        <v>265</v>
      </c>
      <c r="C421" s="164">
        <v>8</v>
      </c>
      <c r="D421" s="168">
        <v>1</v>
      </c>
      <c r="E421" s="169">
        <v>1</v>
      </c>
      <c r="F421" s="168">
        <v>127</v>
      </c>
      <c r="G421" s="170">
        <v>3.92</v>
      </c>
      <c r="H421" s="171">
        <f t="shared" si="117"/>
        <v>497.84</v>
      </c>
      <c r="I421" s="171" t="str">
        <f t="shared" si="118"/>
        <v xml:space="preserve"> </v>
      </c>
      <c r="J421" s="171" t="str">
        <f t="shared" si="119"/>
        <v xml:space="preserve"> </v>
      </c>
      <c r="K421" s="171" t="str">
        <f t="shared" si="120"/>
        <v xml:space="preserve"> </v>
      </c>
      <c r="L421" s="171" t="str">
        <f t="shared" si="121"/>
        <v xml:space="preserve"> </v>
      </c>
      <c r="M421" s="171" t="str">
        <f t="shared" si="122"/>
        <v xml:space="preserve"> </v>
      </c>
      <c r="N421" s="171" t="str">
        <f t="shared" si="123"/>
        <v xml:space="preserve"> </v>
      </c>
      <c r="O421" s="171" t="str">
        <f t="shared" si="124"/>
        <v xml:space="preserve"> </v>
      </c>
      <c r="P421" s="171" t="str">
        <f t="shared" si="125"/>
        <v xml:space="preserve"> </v>
      </c>
      <c r="Q421" s="172" t="str">
        <f t="shared" si="126"/>
        <v xml:space="preserve"> </v>
      </c>
      <c r="R421" s="173"/>
    </row>
    <row r="422" spans="1:18" s="145" customFormat="1" ht="12.75" x14ac:dyDescent="0.25">
      <c r="A422" s="166" t="s">
        <v>631</v>
      </c>
      <c r="B422" s="151" t="s">
        <v>655</v>
      </c>
      <c r="C422" s="164">
        <v>14</v>
      </c>
      <c r="D422" s="168">
        <v>1</v>
      </c>
      <c r="E422" s="169">
        <v>1</v>
      </c>
      <c r="F422" s="168">
        <v>3</v>
      </c>
      <c r="G422" s="170">
        <v>3.25</v>
      </c>
      <c r="H422" s="171" t="str">
        <f t="shared" si="117"/>
        <v xml:space="preserve"> </v>
      </c>
      <c r="I422" s="171" t="str">
        <f t="shared" si="118"/>
        <v xml:space="preserve"> </v>
      </c>
      <c r="J422" s="171" t="str">
        <f t="shared" si="119"/>
        <v xml:space="preserve"> </v>
      </c>
      <c r="K422" s="171">
        <f t="shared" si="120"/>
        <v>9.75</v>
      </c>
      <c r="L422" s="171" t="str">
        <f t="shared" si="121"/>
        <v xml:space="preserve"> </v>
      </c>
      <c r="M422" s="171" t="str">
        <f t="shared" si="122"/>
        <v xml:space="preserve"> </v>
      </c>
      <c r="N422" s="171" t="str">
        <f t="shared" si="123"/>
        <v xml:space="preserve"> </v>
      </c>
      <c r="O422" s="171" t="str">
        <f t="shared" si="124"/>
        <v xml:space="preserve"> </v>
      </c>
      <c r="P422" s="171" t="str">
        <f t="shared" si="125"/>
        <v xml:space="preserve"> </v>
      </c>
      <c r="Q422" s="172" t="str">
        <f t="shared" si="126"/>
        <v xml:space="preserve"> </v>
      </c>
      <c r="R422" s="173"/>
    </row>
    <row r="423" spans="1:18" s="145" customFormat="1" ht="12.75" x14ac:dyDescent="0.25">
      <c r="A423" s="166" t="s">
        <v>632</v>
      </c>
      <c r="B423" s="151"/>
      <c r="C423" s="164">
        <v>12</v>
      </c>
      <c r="D423" s="168">
        <v>1</v>
      </c>
      <c r="E423" s="169">
        <v>1</v>
      </c>
      <c r="F423" s="168">
        <v>2</v>
      </c>
      <c r="G423" s="170">
        <v>2.15</v>
      </c>
      <c r="H423" s="171" t="str">
        <f t="shared" si="117"/>
        <v xml:space="preserve"> </v>
      </c>
      <c r="I423" s="171" t="str">
        <f t="shared" si="118"/>
        <v xml:space="preserve"> </v>
      </c>
      <c r="J423" s="171">
        <f t="shared" si="119"/>
        <v>4.3</v>
      </c>
      <c r="K423" s="171" t="str">
        <f t="shared" si="120"/>
        <v xml:space="preserve"> </v>
      </c>
      <c r="L423" s="171" t="str">
        <f t="shared" si="121"/>
        <v xml:space="preserve"> </v>
      </c>
      <c r="M423" s="171" t="str">
        <f t="shared" si="122"/>
        <v xml:space="preserve"> </v>
      </c>
      <c r="N423" s="171" t="str">
        <f t="shared" si="123"/>
        <v xml:space="preserve"> </v>
      </c>
      <c r="O423" s="171" t="str">
        <f t="shared" si="124"/>
        <v xml:space="preserve"> </v>
      </c>
      <c r="P423" s="171" t="str">
        <f t="shared" si="125"/>
        <v xml:space="preserve"> </v>
      </c>
      <c r="Q423" s="172" t="str">
        <f t="shared" si="126"/>
        <v xml:space="preserve"> </v>
      </c>
      <c r="R423" s="173"/>
    </row>
    <row r="424" spans="1:18" s="145" customFormat="1" ht="12.75" x14ac:dyDescent="0.25">
      <c r="A424" s="166" t="s">
        <v>633</v>
      </c>
      <c r="B424" s="151"/>
      <c r="C424" s="164">
        <v>16</v>
      </c>
      <c r="D424" s="168">
        <v>1</v>
      </c>
      <c r="E424" s="169">
        <v>1</v>
      </c>
      <c r="F424" s="168">
        <v>2</v>
      </c>
      <c r="G424" s="170">
        <v>3.25</v>
      </c>
      <c r="H424" s="171" t="str">
        <f t="shared" si="117"/>
        <v xml:space="preserve"> </v>
      </c>
      <c r="I424" s="171" t="str">
        <f t="shared" si="118"/>
        <v xml:space="preserve"> </v>
      </c>
      <c r="J424" s="171" t="str">
        <f t="shared" si="119"/>
        <v xml:space="preserve"> </v>
      </c>
      <c r="K424" s="171" t="str">
        <f t="shared" si="120"/>
        <v xml:space="preserve"> </v>
      </c>
      <c r="L424" s="171">
        <f t="shared" si="121"/>
        <v>6.5</v>
      </c>
      <c r="M424" s="171" t="str">
        <f t="shared" si="122"/>
        <v xml:space="preserve"> </v>
      </c>
      <c r="N424" s="171" t="str">
        <f t="shared" si="123"/>
        <v xml:space="preserve"> </v>
      </c>
      <c r="O424" s="171" t="str">
        <f t="shared" si="124"/>
        <v xml:space="preserve"> </v>
      </c>
      <c r="P424" s="171" t="str">
        <f t="shared" si="125"/>
        <v xml:space="preserve"> </v>
      </c>
      <c r="Q424" s="172" t="str">
        <f t="shared" si="126"/>
        <v xml:space="preserve"> </v>
      </c>
      <c r="R424" s="173"/>
    </row>
    <row r="425" spans="1:18" s="145" customFormat="1" ht="12.75" x14ac:dyDescent="0.25">
      <c r="A425" s="166" t="s">
        <v>634</v>
      </c>
      <c r="B425" s="151" t="s">
        <v>265</v>
      </c>
      <c r="C425" s="164">
        <v>8</v>
      </c>
      <c r="D425" s="168">
        <v>1</v>
      </c>
      <c r="E425" s="169">
        <v>1</v>
      </c>
      <c r="F425" s="168">
        <v>16</v>
      </c>
      <c r="G425" s="170">
        <v>1.74</v>
      </c>
      <c r="H425" s="171">
        <f t="shared" si="117"/>
        <v>27.84</v>
      </c>
      <c r="I425" s="171" t="str">
        <f t="shared" si="118"/>
        <v xml:space="preserve"> </v>
      </c>
      <c r="J425" s="171" t="str">
        <f t="shared" si="119"/>
        <v xml:space="preserve"> </v>
      </c>
      <c r="K425" s="171" t="str">
        <f t="shared" si="120"/>
        <v xml:space="preserve"> </v>
      </c>
      <c r="L425" s="171" t="str">
        <f t="shared" si="121"/>
        <v xml:space="preserve"> </v>
      </c>
      <c r="M425" s="171" t="str">
        <f t="shared" si="122"/>
        <v xml:space="preserve"> </v>
      </c>
      <c r="N425" s="171" t="str">
        <f t="shared" si="123"/>
        <v xml:space="preserve"> </v>
      </c>
      <c r="O425" s="171" t="str">
        <f t="shared" si="124"/>
        <v xml:space="preserve"> </v>
      </c>
      <c r="P425" s="171" t="str">
        <f t="shared" si="125"/>
        <v xml:space="preserve"> </v>
      </c>
      <c r="Q425" s="172" t="str">
        <f t="shared" si="126"/>
        <v xml:space="preserve"> </v>
      </c>
      <c r="R425" s="173"/>
    </row>
    <row r="426" spans="1:18" s="145" customFormat="1" ht="12.75" x14ac:dyDescent="0.25">
      <c r="A426" s="166" t="s">
        <v>635</v>
      </c>
      <c r="B426" s="151" t="s">
        <v>249</v>
      </c>
      <c r="C426" s="164">
        <v>16</v>
      </c>
      <c r="D426" s="168">
        <v>1</v>
      </c>
      <c r="E426" s="169">
        <v>1</v>
      </c>
      <c r="F426" s="168">
        <v>13</v>
      </c>
      <c r="G426" s="170">
        <v>3.7</v>
      </c>
      <c r="H426" s="171" t="str">
        <f t="shared" si="117"/>
        <v xml:space="preserve"> </v>
      </c>
      <c r="I426" s="171" t="str">
        <f t="shared" si="118"/>
        <v xml:space="preserve"> </v>
      </c>
      <c r="J426" s="171" t="str">
        <f t="shared" si="119"/>
        <v xml:space="preserve"> </v>
      </c>
      <c r="K426" s="171" t="str">
        <f t="shared" si="120"/>
        <v xml:space="preserve"> </v>
      </c>
      <c r="L426" s="171">
        <f t="shared" si="121"/>
        <v>48.1</v>
      </c>
      <c r="M426" s="171" t="str">
        <f t="shared" si="122"/>
        <v xml:space="preserve"> </v>
      </c>
      <c r="N426" s="171" t="str">
        <f t="shared" si="123"/>
        <v xml:space="preserve"> </v>
      </c>
      <c r="O426" s="171" t="str">
        <f t="shared" si="124"/>
        <v xml:space="preserve"> </v>
      </c>
      <c r="P426" s="171" t="str">
        <f t="shared" si="125"/>
        <v xml:space="preserve"> </v>
      </c>
      <c r="Q426" s="172" t="str">
        <f t="shared" si="126"/>
        <v xml:space="preserve"> </v>
      </c>
      <c r="R426" s="173"/>
    </row>
    <row r="427" spans="1:18" s="145" customFormat="1" ht="12.75" x14ac:dyDescent="0.25">
      <c r="A427" s="166" t="s">
        <v>636</v>
      </c>
      <c r="B427" s="151"/>
      <c r="C427" s="164">
        <v>12</v>
      </c>
      <c r="D427" s="168">
        <v>1</v>
      </c>
      <c r="E427" s="169">
        <v>1</v>
      </c>
      <c r="F427" s="168">
        <v>10</v>
      </c>
      <c r="G427" s="170">
        <v>3.4</v>
      </c>
      <c r="H427" s="171" t="str">
        <f t="shared" si="117"/>
        <v xml:space="preserve"> </v>
      </c>
      <c r="I427" s="171" t="str">
        <f t="shared" si="118"/>
        <v xml:space="preserve"> </v>
      </c>
      <c r="J427" s="171">
        <f t="shared" si="119"/>
        <v>34</v>
      </c>
      <c r="K427" s="171" t="str">
        <f t="shared" si="120"/>
        <v xml:space="preserve"> </v>
      </c>
      <c r="L427" s="171" t="str">
        <f t="shared" si="121"/>
        <v xml:space="preserve"> </v>
      </c>
      <c r="M427" s="171" t="str">
        <f t="shared" si="122"/>
        <v xml:space="preserve"> </v>
      </c>
      <c r="N427" s="171" t="str">
        <f t="shared" si="123"/>
        <v xml:space="preserve"> </v>
      </c>
      <c r="O427" s="171" t="str">
        <f t="shared" si="124"/>
        <v xml:space="preserve"> </v>
      </c>
      <c r="P427" s="171" t="str">
        <f t="shared" si="125"/>
        <v xml:space="preserve"> </v>
      </c>
      <c r="Q427" s="172" t="str">
        <f t="shared" si="126"/>
        <v xml:space="preserve"> </v>
      </c>
      <c r="R427" s="173"/>
    </row>
    <row r="428" spans="1:18" s="145" customFormat="1" ht="12.75" x14ac:dyDescent="0.25">
      <c r="A428" s="166" t="s">
        <v>637</v>
      </c>
      <c r="B428" s="151" t="s">
        <v>266</v>
      </c>
      <c r="C428" s="164">
        <v>16</v>
      </c>
      <c r="D428" s="168">
        <v>3</v>
      </c>
      <c r="E428" s="169">
        <v>1</v>
      </c>
      <c r="F428" s="168">
        <v>16</v>
      </c>
      <c r="G428" s="170">
        <v>3.7</v>
      </c>
      <c r="H428" s="171" t="str">
        <f t="shared" si="117"/>
        <v xml:space="preserve"> </v>
      </c>
      <c r="I428" s="171" t="str">
        <f t="shared" si="118"/>
        <v xml:space="preserve"> </v>
      </c>
      <c r="J428" s="171" t="str">
        <f t="shared" si="119"/>
        <v xml:space="preserve"> </v>
      </c>
      <c r="K428" s="171" t="str">
        <f t="shared" si="120"/>
        <v xml:space="preserve"> </v>
      </c>
      <c r="L428" s="171">
        <f t="shared" si="121"/>
        <v>177.60000000000002</v>
      </c>
      <c r="M428" s="171" t="str">
        <f t="shared" si="122"/>
        <v xml:space="preserve"> </v>
      </c>
      <c r="N428" s="171" t="str">
        <f t="shared" si="123"/>
        <v xml:space="preserve"> </v>
      </c>
      <c r="O428" s="171" t="str">
        <f t="shared" si="124"/>
        <v xml:space="preserve"> </v>
      </c>
      <c r="P428" s="171" t="str">
        <f t="shared" si="125"/>
        <v xml:space="preserve"> </v>
      </c>
      <c r="Q428" s="172" t="str">
        <f t="shared" si="126"/>
        <v xml:space="preserve"> </v>
      </c>
      <c r="R428" s="173"/>
    </row>
    <row r="429" spans="1:18" s="145" customFormat="1" ht="12.75" x14ac:dyDescent="0.25">
      <c r="A429" s="166" t="s">
        <v>638</v>
      </c>
      <c r="B429" s="151" t="s">
        <v>264</v>
      </c>
      <c r="C429" s="164">
        <v>16</v>
      </c>
      <c r="D429" s="168">
        <v>1</v>
      </c>
      <c r="E429" s="169">
        <v>1</v>
      </c>
      <c r="F429" s="168">
        <v>8</v>
      </c>
      <c r="G429" s="170">
        <v>3.7</v>
      </c>
      <c r="H429" s="171" t="str">
        <f t="shared" si="117"/>
        <v xml:space="preserve"> </v>
      </c>
      <c r="I429" s="171" t="str">
        <f t="shared" si="118"/>
        <v xml:space="preserve"> </v>
      </c>
      <c r="J429" s="171" t="str">
        <f t="shared" si="119"/>
        <v xml:space="preserve"> </v>
      </c>
      <c r="K429" s="171" t="str">
        <f t="shared" si="120"/>
        <v xml:space="preserve"> </v>
      </c>
      <c r="L429" s="171">
        <f t="shared" si="121"/>
        <v>29.6</v>
      </c>
      <c r="M429" s="171" t="str">
        <f t="shared" si="122"/>
        <v xml:space="preserve"> </v>
      </c>
      <c r="N429" s="171" t="str">
        <f t="shared" si="123"/>
        <v xml:space="preserve"> </v>
      </c>
      <c r="O429" s="171" t="str">
        <f t="shared" si="124"/>
        <v xml:space="preserve"> </v>
      </c>
      <c r="P429" s="171" t="str">
        <f t="shared" si="125"/>
        <v xml:space="preserve"> </v>
      </c>
      <c r="Q429" s="172" t="str">
        <f t="shared" si="126"/>
        <v xml:space="preserve"> </v>
      </c>
      <c r="R429" s="173"/>
    </row>
    <row r="430" spans="1:18" s="145" customFormat="1" ht="12.75" x14ac:dyDescent="0.25">
      <c r="A430" s="166" t="s">
        <v>639</v>
      </c>
      <c r="B430" s="151"/>
      <c r="C430" s="164">
        <v>14</v>
      </c>
      <c r="D430" s="168">
        <v>1</v>
      </c>
      <c r="E430" s="169">
        <v>1</v>
      </c>
      <c r="F430" s="168">
        <v>12</v>
      </c>
      <c r="G430" s="170">
        <v>3.55</v>
      </c>
      <c r="H430" s="171" t="str">
        <f t="shared" si="117"/>
        <v xml:space="preserve"> </v>
      </c>
      <c r="I430" s="171" t="str">
        <f t="shared" si="118"/>
        <v xml:space="preserve"> </v>
      </c>
      <c r="J430" s="171" t="str">
        <f t="shared" si="119"/>
        <v xml:space="preserve"> </v>
      </c>
      <c r="K430" s="171">
        <f t="shared" si="120"/>
        <v>42.599999999999994</v>
      </c>
      <c r="L430" s="171" t="str">
        <f t="shared" si="121"/>
        <v xml:space="preserve"> </v>
      </c>
      <c r="M430" s="171" t="str">
        <f t="shared" si="122"/>
        <v xml:space="preserve"> </v>
      </c>
      <c r="N430" s="171" t="str">
        <f t="shared" si="123"/>
        <v xml:space="preserve"> </v>
      </c>
      <c r="O430" s="171" t="str">
        <f t="shared" si="124"/>
        <v xml:space="preserve"> </v>
      </c>
      <c r="P430" s="171" t="str">
        <f t="shared" si="125"/>
        <v xml:space="preserve"> </v>
      </c>
      <c r="Q430" s="172" t="str">
        <f t="shared" si="126"/>
        <v xml:space="preserve"> </v>
      </c>
      <c r="R430" s="173"/>
    </row>
    <row r="431" spans="1:18" s="145" customFormat="1" ht="12.75" x14ac:dyDescent="0.25">
      <c r="A431" s="166" t="s">
        <v>640</v>
      </c>
      <c r="B431" s="151"/>
      <c r="C431" s="164">
        <v>12</v>
      </c>
      <c r="D431" s="168">
        <v>1</v>
      </c>
      <c r="E431" s="169">
        <v>1</v>
      </c>
      <c r="F431" s="168">
        <v>38</v>
      </c>
      <c r="G431" s="170">
        <v>3.4</v>
      </c>
      <c r="H431" s="171" t="str">
        <f t="shared" si="117"/>
        <v xml:space="preserve"> </v>
      </c>
      <c r="I431" s="171" t="str">
        <f t="shared" si="118"/>
        <v xml:space="preserve"> </v>
      </c>
      <c r="J431" s="171">
        <f t="shared" si="119"/>
        <v>129.19999999999999</v>
      </c>
      <c r="K431" s="171" t="str">
        <f t="shared" si="120"/>
        <v xml:space="preserve"> </v>
      </c>
      <c r="L431" s="171" t="str">
        <f t="shared" si="121"/>
        <v xml:space="preserve"> </v>
      </c>
      <c r="M431" s="171" t="str">
        <f t="shared" si="122"/>
        <v xml:space="preserve"> </v>
      </c>
      <c r="N431" s="171" t="str">
        <f t="shared" si="123"/>
        <v xml:space="preserve"> </v>
      </c>
      <c r="O431" s="171" t="str">
        <f t="shared" si="124"/>
        <v xml:space="preserve"> </v>
      </c>
      <c r="P431" s="171" t="str">
        <f t="shared" si="125"/>
        <v xml:space="preserve"> </v>
      </c>
      <c r="Q431" s="172" t="str">
        <f t="shared" si="126"/>
        <v xml:space="preserve"> </v>
      </c>
      <c r="R431" s="173"/>
    </row>
    <row r="432" spans="1:18" s="145" customFormat="1" ht="12.75" x14ac:dyDescent="0.25">
      <c r="A432" s="166" t="s">
        <v>641</v>
      </c>
      <c r="B432" s="151" t="s">
        <v>267</v>
      </c>
      <c r="C432" s="164">
        <v>16</v>
      </c>
      <c r="D432" s="168">
        <v>2</v>
      </c>
      <c r="E432" s="169">
        <v>1</v>
      </c>
      <c r="F432" s="168">
        <v>12</v>
      </c>
      <c r="G432" s="170">
        <v>3.7</v>
      </c>
      <c r="H432" s="171" t="str">
        <f t="shared" si="117"/>
        <v xml:space="preserve"> </v>
      </c>
      <c r="I432" s="171" t="str">
        <f t="shared" si="118"/>
        <v xml:space="preserve"> </v>
      </c>
      <c r="J432" s="171" t="str">
        <f t="shared" si="119"/>
        <v xml:space="preserve"> </v>
      </c>
      <c r="K432" s="171" t="str">
        <f t="shared" si="120"/>
        <v xml:space="preserve"> </v>
      </c>
      <c r="L432" s="171">
        <f t="shared" si="121"/>
        <v>88.800000000000011</v>
      </c>
      <c r="M432" s="171" t="str">
        <f t="shared" si="122"/>
        <v xml:space="preserve"> </v>
      </c>
      <c r="N432" s="171" t="str">
        <f t="shared" si="123"/>
        <v xml:space="preserve"> </v>
      </c>
      <c r="O432" s="171" t="str">
        <f t="shared" si="124"/>
        <v xml:space="preserve"> </v>
      </c>
      <c r="P432" s="171" t="str">
        <f t="shared" si="125"/>
        <v xml:space="preserve"> </v>
      </c>
      <c r="Q432" s="172" t="str">
        <f t="shared" si="126"/>
        <v xml:space="preserve"> </v>
      </c>
      <c r="R432" s="173"/>
    </row>
    <row r="433" spans="1:18" s="145" customFormat="1" ht="12.75" x14ac:dyDescent="0.25">
      <c r="A433" s="166" t="s">
        <v>642</v>
      </c>
      <c r="B433" s="167" t="s">
        <v>268</v>
      </c>
      <c r="C433" s="164">
        <v>16</v>
      </c>
      <c r="D433" s="168">
        <v>1</v>
      </c>
      <c r="E433" s="169">
        <v>1</v>
      </c>
      <c r="F433" s="168">
        <v>22</v>
      </c>
      <c r="G433" s="170">
        <v>3.7</v>
      </c>
      <c r="H433" s="171" t="str">
        <f t="shared" si="117"/>
        <v xml:space="preserve"> </v>
      </c>
      <c r="I433" s="171" t="str">
        <f t="shared" si="118"/>
        <v xml:space="preserve"> </v>
      </c>
      <c r="J433" s="171" t="str">
        <f t="shared" si="119"/>
        <v xml:space="preserve"> </v>
      </c>
      <c r="K433" s="171" t="str">
        <f t="shared" si="120"/>
        <v xml:space="preserve"> </v>
      </c>
      <c r="L433" s="171">
        <f t="shared" si="121"/>
        <v>81.400000000000006</v>
      </c>
      <c r="M433" s="171" t="str">
        <f t="shared" si="122"/>
        <v xml:space="preserve"> </v>
      </c>
      <c r="N433" s="171" t="str">
        <f t="shared" si="123"/>
        <v xml:space="preserve"> </v>
      </c>
      <c r="O433" s="171" t="str">
        <f t="shared" si="124"/>
        <v xml:space="preserve"> </v>
      </c>
      <c r="P433" s="171" t="str">
        <f t="shared" si="125"/>
        <v xml:space="preserve"> </v>
      </c>
      <c r="Q433" s="172" t="str">
        <f t="shared" si="126"/>
        <v xml:space="preserve"> </v>
      </c>
      <c r="R433" s="173"/>
    </row>
    <row r="434" spans="1:18" s="145" customFormat="1" ht="12.75" x14ac:dyDescent="0.25">
      <c r="A434" s="166" t="s">
        <v>643</v>
      </c>
      <c r="B434" s="167" t="s">
        <v>313</v>
      </c>
      <c r="C434" s="164">
        <v>16</v>
      </c>
      <c r="D434" s="168">
        <v>1</v>
      </c>
      <c r="E434" s="169">
        <v>1</v>
      </c>
      <c r="F434" s="168">
        <v>12</v>
      </c>
      <c r="G434" s="170">
        <v>3.7</v>
      </c>
      <c r="H434" s="171" t="str">
        <f t="shared" si="117"/>
        <v xml:space="preserve"> </v>
      </c>
      <c r="I434" s="171" t="str">
        <f t="shared" si="118"/>
        <v xml:space="preserve"> </v>
      </c>
      <c r="J434" s="171" t="str">
        <f t="shared" si="119"/>
        <v xml:space="preserve"> </v>
      </c>
      <c r="K434" s="171" t="str">
        <f t="shared" si="120"/>
        <v xml:space="preserve"> </v>
      </c>
      <c r="L434" s="171">
        <f t="shared" si="121"/>
        <v>44.400000000000006</v>
      </c>
      <c r="M434" s="171" t="str">
        <f t="shared" si="122"/>
        <v xml:space="preserve"> </v>
      </c>
      <c r="N434" s="171" t="str">
        <f t="shared" si="123"/>
        <v xml:space="preserve"> </v>
      </c>
      <c r="O434" s="171" t="str">
        <f t="shared" si="124"/>
        <v xml:space="preserve"> </v>
      </c>
      <c r="P434" s="171" t="str">
        <f t="shared" si="125"/>
        <v xml:space="preserve"> </v>
      </c>
      <c r="Q434" s="172" t="str">
        <f t="shared" si="126"/>
        <v xml:space="preserve"> </v>
      </c>
      <c r="R434" s="173"/>
    </row>
    <row r="435" spans="1:18" s="145" customFormat="1" ht="12.75" x14ac:dyDescent="0.25">
      <c r="A435" s="166" t="s">
        <v>644</v>
      </c>
      <c r="B435" s="151"/>
      <c r="C435" s="164">
        <v>14</v>
      </c>
      <c r="D435" s="168">
        <v>1</v>
      </c>
      <c r="E435" s="169">
        <v>1</v>
      </c>
      <c r="F435" s="168">
        <v>8</v>
      </c>
      <c r="G435" s="170">
        <v>3.7</v>
      </c>
      <c r="H435" s="171" t="str">
        <f t="shared" si="117"/>
        <v xml:space="preserve"> </v>
      </c>
      <c r="I435" s="171" t="str">
        <f t="shared" si="118"/>
        <v xml:space="preserve"> </v>
      </c>
      <c r="J435" s="171" t="str">
        <f t="shared" si="119"/>
        <v xml:space="preserve"> </v>
      </c>
      <c r="K435" s="171">
        <f t="shared" si="120"/>
        <v>29.6</v>
      </c>
      <c r="L435" s="171" t="str">
        <f t="shared" si="121"/>
        <v xml:space="preserve"> </v>
      </c>
      <c r="M435" s="171" t="str">
        <f t="shared" si="122"/>
        <v xml:space="preserve"> </v>
      </c>
      <c r="N435" s="171" t="str">
        <f t="shared" si="123"/>
        <v xml:space="preserve"> </v>
      </c>
      <c r="O435" s="171" t="str">
        <f t="shared" si="124"/>
        <v xml:space="preserve"> </v>
      </c>
      <c r="P435" s="171" t="str">
        <f t="shared" si="125"/>
        <v xml:space="preserve"> </v>
      </c>
      <c r="Q435" s="172" t="str">
        <f t="shared" si="126"/>
        <v xml:space="preserve"> </v>
      </c>
      <c r="R435" s="173"/>
    </row>
    <row r="436" spans="1:18" s="145" customFormat="1" ht="12.75" x14ac:dyDescent="0.25">
      <c r="A436" s="166" t="s">
        <v>645</v>
      </c>
      <c r="B436" s="151"/>
      <c r="C436" s="164">
        <v>12</v>
      </c>
      <c r="D436" s="168">
        <v>1</v>
      </c>
      <c r="E436" s="169">
        <v>1</v>
      </c>
      <c r="F436" s="168">
        <v>8</v>
      </c>
      <c r="G436" s="170">
        <v>3.4</v>
      </c>
      <c r="H436" s="171" t="str">
        <f t="shared" si="117"/>
        <v xml:space="preserve"> </v>
      </c>
      <c r="I436" s="171" t="str">
        <f t="shared" si="118"/>
        <v xml:space="preserve"> </v>
      </c>
      <c r="J436" s="171">
        <f t="shared" si="119"/>
        <v>27.2</v>
      </c>
      <c r="K436" s="171" t="str">
        <f t="shared" si="120"/>
        <v xml:space="preserve"> </v>
      </c>
      <c r="L436" s="171" t="str">
        <f t="shared" si="121"/>
        <v xml:space="preserve"> </v>
      </c>
      <c r="M436" s="171" t="str">
        <f t="shared" si="122"/>
        <v xml:space="preserve"> </v>
      </c>
      <c r="N436" s="171" t="str">
        <f t="shared" si="123"/>
        <v xml:space="preserve"> </v>
      </c>
      <c r="O436" s="171" t="str">
        <f t="shared" si="124"/>
        <v xml:space="preserve"> </v>
      </c>
      <c r="P436" s="171" t="str">
        <f t="shared" si="125"/>
        <v xml:space="preserve"> </v>
      </c>
      <c r="Q436" s="172" t="str">
        <f t="shared" si="126"/>
        <v xml:space="preserve"> </v>
      </c>
      <c r="R436" s="173"/>
    </row>
    <row r="437" spans="1:18" s="145" customFormat="1" ht="12.75" x14ac:dyDescent="0.25">
      <c r="A437" s="166" t="s">
        <v>646</v>
      </c>
      <c r="B437" s="167" t="s">
        <v>401</v>
      </c>
      <c r="C437" s="164">
        <v>10</v>
      </c>
      <c r="D437" s="168">
        <v>1</v>
      </c>
      <c r="E437" s="169">
        <v>1</v>
      </c>
      <c r="F437" s="168">
        <v>366</v>
      </c>
      <c r="G437" s="170">
        <v>0.45</v>
      </c>
      <c r="H437" s="171" t="str">
        <f t="shared" si="117"/>
        <v xml:space="preserve"> </v>
      </c>
      <c r="I437" s="171">
        <f t="shared" si="118"/>
        <v>164.70000000000002</v>
      </c>
      <c r="J437" s="171" t="str">
        <f t="shared" si="119"/>
        <v xml:space="preserve"> </v>
      </c>
      <c r="K437" s="171" t="str">
        <f t="shared" si="120"/>
        <v xml:space="preserve"> </v>
      </c>
      <c r="L437" s="171" t="str">
        <f t="shared" si="121"/>
        <v xml:space="preserve"> </v>
      </c>
      <c r="M437" s="171" t="str">
        <f t="shared" si="122"/>
        <v xml:space="preserve"> </v>
      </c>
      <c r="N437" s="171" t="str">
        <f t="shared" si="123"/>
        <v xml:space="preserve"> </v>
      </c>
      <c r="O437" s="171" t="str">
        <f t="shared" si="124"/>
        <v xml:space="preserve"> </v>
      </c>
      <c r="P437" s="171" t="str">
        <f t="shared" si="125"/>
        <v xml:space="preserve"> </v>
      </c>
      <c r="Q437" s="172" t="str">
        <f t="shared" si="126"/>
        <v xml:space="preserve"> </v>
      </c>
      <c r="R437" s="173"/>
    </row>
    <row r="438" spans="1:18" s="145" customFormat="1" ht="12.75" x14ac:dyDescent="0.25">
      <c r="A438" s="166" t="s">
        <v>647</v>
      </c>
      <c r="B438" s="151"/>
      <c r="C438" s="164"/>
      <c r="D438" s="168"/>
      <c r="E438" s="169"/>
      <c r="F438" s="168"/>
      <c r="G438" s="170"/>
      <c r="H438" s="171" t="str">
        <f t="shared" si="117"/>
        <v xml:space="preserve"> </v>
      </c>
      <c r="I438" s="171" t="str">
        <f t="shared" si="118"/>
        <v xml:space="preserve"> </v>
      </c>
      <c r="J438" s="171" t="str">
        <f t="shared" si="119"/>
        <v xml:space="preserve"> </v>
      </c>
      <c r="K438" s="171" t="str">
        <f t="shared" si="120"/>
        <v xml:space="preserve"> </v>
      </c>
      <c r="L438" s="171" t="str">
        <f t="shared" si="121"/>
        <v xml:space="preserve"> </v>
      </c>
      <c r="M438" s="171" t="str">
        <f t="shared" si="122"/>
        <v xml:space="preserve"> </v>
      </c>
      <c r="N438" s="171" t="str">
        <f t="shared" si="123"/>
        <v xml:space="preserve"> </v>
      </c>
      <c r="O438" s="171" t="str">
        <f t="shared" si="124"/>
        <v xml:space="preserve"> </v>
      </c>
      <c r="P438" s="171" t="str">
        <f t="shared" si="125"/>
        <v xml:space="preserve"> </v>
      </c>
      <c r="Q438" s="172" t="str">
        <f t="shared" si="126"/>
        <v xml:space="preserve"> </v>
      </c>
      <c r="R438" s="173"/>
    </row>
    <row r="439" spans="1:18" s="145" customFormat="1" ht="12.75" x14ac:dyDescent="0.25">
      <c r="A439" s="166" t="s">
        <v>648</v>
      </c>
      <c r="B439" s="167"/>
      <c r="C439" s="164"/>
      <c r="D439" s="168"/>
      <c r="E439" s="169"/>
      <c r="F439" s="168"/>
      <c r="G439" s="170"/>
      <c r="H439" s="171" t="str">
        <f t="shared" si="117"/>
        <v xml:space="preserve"> </v>
      </c>
      <c r="I439" s="171" t="str">
        <f t="shared" si="118"/>
        <v xml:space="preserve"> </v>
      </c>
      <c r="J439" s="171" t="str">
        <f t="shared" si="119"/>
        <v xml:space="preserve"> </v>
      </c>
      <c r="K439" s="171" t="str">
        <f t="shared" si="120"/>
        <v xml:space="preserve"> </v>
      </c>
      <c r="L439" s="171" t="str">
        <f t="shared" si="121"/>
        <v xml:space="preserve"> </v>
      </c>
      <c r="M439" s="171" t="str">
        <f t="shared" si="122"/>
        <v xml:space="preserve"> </v>
      </c>
      <c r="N439" s="171" t="str">
        <f t="shared" si="123"/>
        <v xml:space="preserve"> </v>
      </c>
      <c r="O439" s="171" t="str">
        <f t="shared" si="124"/>
        <v xml:space="preserve"> </v>
      </c>
      <c r="P439" s="171" t="str">
        <f t="shared" si="125"/>
        <v xml:space="preserve"> </v>
      </c>
      <c r="Q439" s="172" t="str">
        <f t="shared" si="126"/>
        <v xml:space="preserve"> </v>
      </c>
      <c r="R439" s="173"/>
    </row>
    <row r="440" spans="1:18" s="145" customFormat="1" ht="12.75" x14ac:dyDescent="0.25">
      <c r="A440" s="166" t="s">
        <v>649</v>
      </c>
      <c r="B440" s="174"/>
      <c r="C440" s="164"/>
      <c r="D440" s="168"/>
      <c r="E440" s="169"/>
      <c r="F440" s="168"/>
      <c r="G440" s="170"/>
      <c r="H440" s="171" t="str">
        <f t="shared" si="117"/>
        <v xml:space="preserve"> </v>
      </c>
      <c r="I440" s="171" t="str">
        <f t="shared" si="118"/>
        <v xml:space="preserve"> </v>
      </c>
      <c r="J440" s="171" t="str">
        <f t="shared" si="119"/>
        <v xml:space="preserve"> </v>
      </c>
      <c r="K440" s="171" t="str">
        <f t="shared" si="120"/>
        <v xml:space="preserve"> </v>
      </c>
      <c r="L440" s="171" t="str">
        <f t="shared" si="121"/>
        <v xml:space="preserve"> </v>
      </c>
      <c r="M440" s="171" t="str">
        <f t="shared" si="122"/>
        <v xml:space="preserve"> </v>
      </c>
      <c r="N440" s="171" t="str">
        <f t="shared" si="123"/>
        <v xml:space="preserve"> </v>
      </c>
      <c r="O440" s="171" t="str">
        <f t="shared" si="124"/>
        <v xml:space="preserve"> </v>
      </c>
      <c r="P440" s="171" t="str">
        <f t="shared" si="125"/>
        <v xml:space="preserve"> </v>
      </c>
      <c r="Q440" s="172" t="str">
        <f t="shared" si="126"/>
        <v xml:space="preserve"> </v>
      </c>
      <c r="R440" s="173"/>
    </row>
    <row r="441" spans="1:18" s="145" customFormat="1" ht="12.75" x14ac:dyDescent="0.25">
      <c r="A441" s="166" t="s">
        <v>650</v>
      </c>
      <c r="B441" s="174"/>
      <c r="C441" s="164"/>
      <c r="D441" s="168"/>
      <c r="E441" s="169"/>
      <c r="F441" s="168"/>
      <c r="G441" s="170"/>
      <c r="H441" s="171" t="str">
        <f t="shared" si="117"/>
        <v xml:space="preserve"> </v>
      </c>
      <c r="I441" s="171" t="str">
        <f t="shared" si="118"/>
        <v xml:space="preserve"> </v>
      </c>
      <c r="J441" s="171" t="str">
        <f t="shared" si="119"/>
        <v xml:space="preserve"> </v>
      </c>
      <c r="K441" s="171" t="str">
        <f t="shared" si="120"/>
        <v xml:space="preserve"> </v>
      </c>
      <c r="L441" s="171" t="str">
        <f t="shared" si="121"/>
        <v xml:space="preserve"> </v>
      </c>
      <c r="M441" s="171" t="str">
        <f t="shared" si="122"/>
        <v xml:space="preserve"> </v>
      </c>
      <c r="N441" s="171" t="str">
        <f t="shared" si="123"/>
        <v xml:space="preserve"> </v>
      </c>
      <c r="O441" s="171" t="str">
        <f t="shared" si="124"/>
        <v xml:space="preserve"> </v>
      </c>
      <c r="P441" s="171" t="str">
        <f t="shared" si="125"/>
        <v xml:space="preserve"> </v>
      </c>
      <c r="Q441" s="172" t="str">
        <f t="shared" si="126"/>
        <v xml:space="preserve"> </v>
      </c>
      <c r="R441" s="173"/>
    </row>
    <row r="442" spans="1:18" s="145" customFormat="1" ht="12.75" x14ac:dyDescent="0.25">
      <c r="A442" s="166" t="s">
        <v>651</v>
      </c>
      <c r="B442" s="174"/>
      <c r="C442" s="164"/>
      <c r="D442" s="168"/>
      <c r="E442" s="169"/>
      <c r="F442" s="168"/>
      <c r="G442" s="170"/>
      <c r="H442" s="171" t="str">
        <f t="shared" si="117"/>
        <v xml:space="preserve"> </v>
      </c>
      <c r="I442" s="171" t="str">
        <f t="shared" si="118"/>
        <v xml:space="preserve"> </v>
      </c>
      <c r="J442" s="171" t="str">
        <f t="shared" si="119"/>
        <v xml:space="preserve"> </v>
      </c>
      <c r="K442" s="171" t="str">
        <f t="shared" si="120"/>
        <v xml:space="preserve"> </v>
      </c>
      <c r="L442" s="171" t="str">
        <f t="shared" si="121"/>
        <v xml:space="preserve"> </v>
      </c>
      <c r="M442" s="171" t="str">
        <f t="shared" si="122"/>
        <v xml:space="preserve"> </v>
      </c>
      <c r="N442" s="171" t="str">
        <f t="shared" si="123"/>
        <v xml:space="preserve"> </v>
      </c>
      <c r="O442" s="171" t="str">
        <f t="shared" si="124"/>
        <v xml:space="preserve"> </v>
      </c>
      <c r="P442" s="171" t="str">
        <f t="shared" si="125"/>
        <v xml:space="preserve"> </v>
      </c>
      <c r="Q442" s="172" t="str">
        <f t="shared" si="126"/>
        <v xml:space="preserve"> </v>
      </c>
      <c r="R442" s="173"/>
    </row>
    <row r="443" spans="1:18" s="145" customFormat="1" ht="12.75" x14ac:dyDescent="0.25">
      <c r="A443" s="166" t="s">
        <v>652</v>
      </c>
      <c r="B443" s="174"/>
      <c r="C443" s="164"/>
      <c r="D443" s="168"/>
      <c r="E443" s="169"/>
      <c r="F443" s="168"/>
      <c r="G443" s="170"/>
      <c r="H443" s="171" t="str">
        <f t="shared" si="117"/>
        <v xml:space="preserve"> </v>
      </c>
      <c r="I443" s="171" t="str">
        <f t="shared" si="118"/>
        <v xml:space="preserve"> </v>
      </c>
      <c r="J443" s="171" t="str">
        <f t="shared" si="119"/>
        <v xml:space="preserve"> </v>
      </c>
      <c r="K443" s="171" t="str">
        <f t="shared" si="120"/>
        <v xml:space="preserve"> </v>
      </c>
      <c r="L443" s="171" t="str">
        <f t="shared" si="121"/>
        <v xml:space="preserve"> </v>
      </c>
      <c r="M443" s="171" t="str">
        <f t="shared" si="122"/>
        <v xml:space="preserve"> </v>
      </c>
      <c r="N443" s="171" t="str">
        <f t="shared" si="123"/>
        <v xml:space="preserve"> </v>
      </c>
      <c r="O443" s="171" t="str">
        <f t="shared" si="124"/>
        <v xml:space="preserve"> </v>
      </c>
      <c r="P443" s="171" t="str">
        <f t="shared" si="125"/>
        <v xml:space="preserve"> </v>
      </c>
      <c r="Q443" s="172" t="str">
        <f t="shared" si="126"/>
        <v xml:space="preserve"> </v>
      </c>
      <c r="R443" s="173"/>
    </row>
    <row r="444" spans="1:18" s="145" customFormat="1" ht="12.75" x14ac:dyDescent="0.25">
      <c r="A444" s="166" t="s">
        <v>653</v>
      </c>
      <c r="B444" s="174"/>
      <c r="C444" s="164"/>
      <c r="D444" s="168"/>
      <c r="E444" s="169"/>
      <c r="F444" s="168"/>
      <c r="G444" s="170"/>
      <c r="H444" s="171" t="str">
        <f t="shared" si="117"/>
        <v xml:space="preserve"> </v>
      </c>
      <c r="I444" s="171" t="str">
        <f t="shared" si="118"/>
        <v xml:space="preserve"> </v>
      </c>
      <c r="J444" s="171" t="str">
        <f t="shared" si="119"/>
        <v xml:space="preserve"> </v>
      </c>
      <c r="K444" s="171" t="str">
        <f t="shared" si="120"/>
        <v xml:space="preserve"> </v>
      </c>
      <c r="L444" s="171" t="str">
        <f t="shared" si="121"/>
        <v xml:space="preserve"> </v>
      </c>
      <c r="M444" s="171" t="str">
        <f t="shared" si="122"/>
        <v xml:space="preserve"> </v>
      </c>
      <c r="N444" s="171" t="str">
        <f t="shared" si="123"/>
        <v xml:space="preserve"> </v>
      </c>
      <c r="O444" s="171" t="str">
        <f t="shared" si="124"/>
        <v xml:space="preserve"> </v>
      </c>
      <c r="P444" s="171" t="str">
        <f t="shared" si="125"/>
        <v xml:space="preserve"> </v>
      </c>
      <c r="Q444" s="172" t="str">
        <f t="shared" si="126"/>
        <v xml:space="preserve"> </v>
      </c>
      <c r="R444" s="173"/>
    </row>
    <row r="445" spans="1:18" s="145" customFormat="1" ht="12.75" x14ac:dyDescent="0.25">
      <c r="A445" s="166" t="s">
        <v>654</v>
      </c>
      <c r="B445" s="151"/>
      <c r="C445" s="164"/>
      <c r="D445" s="168"/>
      <c r="E445" s="169"/>
      <c r="F445" s="168"/>
      <c r="G445" s="170"/>
      <c r="H445" s="171" t="str">
        <f t="shared" si="117"/>
        <v xml:space="preserve"> </v>
      </c>
      <c r="I445" s="171" t="str">
        <f t="shared" si="118"/>
        <v xml:space="preserve"> </v>
      </c>
      <c r="J445" s="171" t="str">
        <f t="shared" si="119"/>
        <v xml:space="preserve"> </v>
      </c>
      <c r="K445" s="171" t="str">
        <f t="shared" si="120"/>
        <v xml:space="preserve"> </v>
      </c>
      <c r="L445" s="171" t="str">
        <f t="shared" si="121"/>
        <v xml:space="preserve"> </v>
      </c>
      <c r="M445" s="171" t="str">
        <f t="shared" si="122"/>
        <v xml:space="preserve"> </v>
      </c>
      <c r="N445" s="171" t="str">
        <f t="shared" si="123"/>
        <v xml:space="preserve"> </v>
      </c>
      <c r="O445" s="171" t="str">
        <f t="shared" si="124"/>
        <v xml:space="preserve"> </v>
      </c>
      <c r="P445" s="171" t="str">
        <f t="shared" si="125"/>
        <v xml:space="preserve"> </v>
      </c>
      <c r="Q445" s="172" t="str">
        <f t="shared" si="126"/>
        <v xml:space="preserve"> </v>
      </c>
      <c r="R445" s="173"/>
    </row>
    <row r="446" spans="1:18" s="145" customFormat="1" ht="12.75" x14ac:dyDescent="0.25">
      <c r="A446" s="175"/>
      <c r="B446" s="176"/>
      <c r="C446" s="176"/>
      <c r="D446" s="177"/>
      <c r="E446" s="178" t="s">
        <v>301</v>
      </c>
      <c r="F446" s="158"/>
      <c r="G446" s="160"/>
      <c r="H446" s="171">
        <f t="shared" ref="H446:Q446" si="127">SUM(H414:H445)</f>
        <v>525.67999999999995</v>
      </c>
      <c r="I446" s="171">
        <f t="shared" si="127"/>
        <v>164.70000000000002</v>
      </c>
      <c r="J446" s="171">
        <f t="shared" si="127"/>
        <v>275.75</v>
      </c>
      <c r="K446" s="171">
        <f t="shared" si="127"/>
        <v>102.94999999999999</v>
      </c>
      <c r="L446" s="171">
        <f t="shared" si="127"/>
        <v>512.40000000000009</v>
      </c>
      <c r="M446" s="171">
        <f t="shared" si="127"/>
        <v>0</v>
      </c>
      <c r="N446" s="171">
        <f t="shared" si="127"/>
        <v>0</v>
      </c>
      <c r="O446" s="171">
        <f t="shared" si="127"/>
        <v>0</v>
      </c>
      <c r="P446" s="171">
        <f t="shared" si="127"/>
        <v>0</v>
      </c>
      <c r="Q446" s="179">
        <f t="shared" si="127"/>
        <v>0</v>
      </c>
      <c r="R446" s="173"/>
    </row>
    <row r="447" spans="1:18" s="145" customFormat="1" ht="12.75" x14ac:dyDescent="0.25">
      <c r="A447" s="180"/>
      <c r="B447" s="24"/>
      <c r="C447" s="24"/>
      <c r="D447" s="181"/>
      <c r="E447" s="178" t="s">
        <v>302</v>
      </c>
      <c r="F447" s="158"/>
      <c r="G447" s="160"/>
      <c r="H447" s="171">
        <f t="shared" ref="H447:Q447" si="128">H446*H413</f>
        <v>207.64359999999999</v>
      </c>
      <c r="I447" s="171">
        <f t="shared" si="128"/>
        <v>101.61990000000002</v>
      </c>
      <c r="J447" s="171">
        <f t="shared" si="128"/>
        <v>244.86600000000001</v>
      </c>
      <c r="K447" s="171">
        <f t="shared" si="128"/>
        <v>124.36359999999998</v>
      </c>
      <c r="L447" s="171">
        <f t="shared" si="128"/>
        <v>808.56720000000018</v>
      </c>
      <c r="M447" s="171">
        <f t="shared" si="128"/>
        <v>0</v>
      </c>
      <c r="N447" s="171">
        <f t="shared" si="128"/>
        <v>0</v>
      </c>
      <c r="O447" s="171">
        <f t="shared" si="128"/>
        <v>0</v>
      </c>
      <c r="P447" s="171">
        <f t="shared" si="128"/>
        <v>0</v>
      </c>
      <c r="Q447" s="179">
        <f t="shared" si="128"/>
        <v>0</v>
      </c>
      <c r="R447" s="182"/>
    </row>
    <row r="448" spans="1:18" s="145" customFormat="1" ht="12.75" x14ac:dyDescent="0.25">
      <c r="A448" s="180"/>
      <c r="B448" s="24"/>
      <c r="C448" s="24"/>
      <c r="D448" s="181"/>
      <c r="E448" s="178" t="s">
        <v>303</v>
      </c>
      <c r="F448" s="158"/>
      <c r="G448" s="160"/>
      <c r="H448" s="171">
        <f>H404</f>
        <v>1503.7571000000003</v>
      </c>
      <c r="I448" s="171">
        <f>I404</f>
        <v>518.79827999999998</v>
      </c>
      <c r="J448" s="171">
        <f>J404</f>
        <v>538.52760000000001</v>
      </c>
      <c r="K448" s="171">
        <f>K404</f>
        <v>118.3236</v>
      </c>
      <c r="L448" s="171">
        <f>L404</f>
        <v>447.52080000000001</v>
      </c>
      <c r="M448" s="171"/>
      <c r="N448" s="171"/>
      <c r="O448" s="171"/>
      <c r="P448" s="171"/>
      <c r="Q448" s="179"/>
      <c r="R448" s="182"/>
    </row>
    <row r="449" spans="1:18" s="145" customFormat="1" ht="12.75" x14ac:dyDescent="0.25">
      <c r="A449" s="180"/>
      <c r="B449" s="24"/>
      <c r="C449" s="24"/>
      <c r="D449" s="181"/>
      <c r="E449" s="178" t="s">
        <v>304</v>
      </c>
      <c r="F449" s="158"/>
      <c r="G449" s="160"/>
      <c r="H449" s="171">
        <f t="shared" ref="H449:Q449" si="129">SUM(H447:H448)</f>
        <v>1711.4007000000001</v>
      </c>
      <c r="I449" s="171">
        <f t="shared" si="129"/>
        <v>620.41818000000001</v>
      </c>
      <c r="J449" s="171">
        <f t="shared" si="129"/>
        <v>783.39359999999999</v>
      </c>
      <c r="K449" s="171">
        <f t="shared" si="129"/>
        <v>242.68719999999996</v>
      </c>
      <c r="L449" s="171">
        <f t="shared" si="129"/>
        <v>1256.0880000000002</v>
      </c>
      <c r="M449" s="171">
        <f t="shared" si="129"/>
        <v>0</v>
      </c>
      <c r="N449" s="171">
        <f t="shared" si="129"/>
        <v>0</v>
      </c>
      <c r="O449" s="171">
        <f t="shared" si="129"/>
        <v>0</v>
      </c>
      <c r="P449" s="171">
        <f t="shared" si="129"/>
        <v>0</v>
      </c>
      <c r="Q449" s="179">
        <f t="shared" si="129"/>
        <v>0</v>
      </c>
      <c r="R449" s="182"/>
    </row>
    <row r="450" spans="1:18" s="145" customFormat="1" ht="13.5" thickBot="1" x14ac:dyDescent="0.3">
      <c r="A450" s="183"/>
      <c r="B450" s="184"/>
      <c r="C450" s="184"/>
      <c r="D450" s="185"/>
      <c r="E450" s="523" t="s">
        <v>305</v>
      </c>
      <c r="F450" s="524"/>
      <c r="G450" s="525"/>
      <c r="H450" s="186" t="s">
        <v>306</v>
      </c>
      <c r="I450" s="186">
        <f>SUM(H449:J449)</f>
        <v>3115.2124800000001</v>
      </c>
      <c r="J450" s="186" t="s">
        <v>307</v>
      </c>
      <c r="K450" s="186" t="s">
        <v>308</v>
      </c>
      <c r="L450" s="186">
        <f>SUM(K449:Q449)</f>
        <v>1498.7752</v>
      </c>
      <c r="M450" s="186" t="s">
        <v>307</v>
      </c>
      <c r="N450" s="186"/>
      <c r="O450" s="186"/>
      <c r="P450" s="186"/>
      <c r="Q450" s="187">
        <f>I450+L450</f>
        <v>4613.9876800000002</v>
      </c>
      <c r="R450" s="182"/>
    </row>
    <row r="451" spans="1:18" ht="12.75" thickTop="1" x14ac:dyDescent="0.25"/>
    <row r="452" spans="1:18" ht="12.75" thickBot="1" x14ac:dyDescent="0.3"/>
    <row r="453" spans="1:18" s="145" customFormat="1" ht="13.5" thickTop="1" x14ac:dyDescent="0.25">
      <c r="A453" s="136" t="s">
        <v>309</v>
      </c>
      <c r="B453" s="137"/>
      <c r="C453" s="138" t="s">
        <v>0</v>
      </c>
      <c r="D453" s="192" t="str">
        <f>D408</f>
        <v>HAFZULLAH İNŞ. MİM. BİLİŞ. TİC. LTD. ŞTİ. LTD.ŞTİ.</v>
      </c>
      <c r="E453" s="139"/>
      <c r="F453" s="139"/>
      <c r="G453" s="139"/>
      <c r="H453" s="139"/>
      <c r="I453" s="139"/>
      <c r="J453" s="139"/>
      <c r="K453" s="139"/>
      <c r="L453" s="139"/>
      <c r="M453" s="139"/>
      <c r="N453" s="140"/>
      <c r="O453" s="141"/>
      <c r="P453" s="142" t="s">
        <v>270</v>
      </c>
      <c r="Q453" s="143">
        <f>Q408</f>
        <v>39370</v>
      </c>
      <c r="R453" s="144"/>
    </row>
    <row r="454" spans="1:18" s="145" customFormat="1" ht="12.75" x14ac:dyDescent="0.25">
      <c r="A454" s="146" t="s">
        <v>310</v>
      </c>
      <c r="B454" s="147"/>
      <c r="C454" s="148" t="s">
        <v>0</v>
      </c>
      <c r="D454" s="149" t="str">
        <f>D409</f>
        <v>İŞ MERKEZİ KABA İŞLER KEŞİF</v>
      </c>
      <c r="E454" s="149"/>
      <c r="F454" s="149"/>
      <c r="G454" s="149"/>
      <c r="H454" s="149"/>
      <c r="I454" s="149"/>
      <c r="J454" s="149"/>
      <c r="K454" s="149"/>
      <c r="L454" s="149"/>
      <c r="M454" s="149"/>
      <c r="N454" s="150"/>
      <c r="O454" s="151"/>
      <c r="P454" s="152" t="s">
        <v>271</v>
      </c>
      <c r="Q454" s="153"/>
      <c r="R454" s="154"/>
    </row>
    <row r="455" spans="1:18" s="145" customFormat="1" ht="12.75" x14ac:dyDescent="0.25">
      <c r="A455" s="146" t="s">
        <v>311</v>
      </c>
      <c r="B455" s="147"/>
      <c r="C455" s="148" t="s">
        <v>0</v>
      </c>
      <c r="D455" s="194" t="s">
        <v>689</v>
      </c>
      <c r="E455" s="147"/>
      <c r="F455" s="147"/>
      <c r="G455" s="147"/>
      <c r="H455" s="149"/>
      <c r="I455" s="149"/>
      <c r="J455" s="149"/>
      <c r="K455" s="149"/>
      <c r="L455" s="149"/>
      <c r="M455" s="149"/>
      <c r="N455" s="156"/>
      <c r="O455" s="151"/>
      <c r="P455" s="152" t="s">
        <v>272</v>
      </c>
      <c r="Q455" s="153">
        <v>11</v>
      </c>
      <c r="R455" s="154"/>
    </row>
    <row r="456" spans="1:18" s="145" customFormat="1" ht="12.75" x14ac:dyDescent="0.25">
      <c r="A456" s="157" t="s">
        <v>312</v>
      </c>
      <c r="B456" s="158"/>
      <c r="C456" s="159" t="s">
        <v>0</v>
      </c>
      <c r="D456" s="193" t="str">
        <f>D411</f>
        <v>TD-TK-07.004</v>
      </c>
      <c r="E456" s="158"/>
      <c r="F456" s="158"/>
      <c r="G456" s="160"/>
      <c r="H456" s="526" t="s">
        <v>273</v>
      </c>
      <c r="I456" s="527"/>
      <c r="J456" s="527"/>
      <c r="K456" s="527"/>
      <c r="L456" s="527"/>
      <c r="M456" s="527"/>
      <c r="N456" s="527"/>
      <c r="O456" s="527"/>
      <c r="P456" s="161"/>
      <c r="Q456" s="162"/>
      <c r="R456" s="163"/>
    </row>
    <row r="457" spans="1:18" s="145" customFormat="1" ht="12.75" x14ac:dyDescent="0.25">
      <c r="A457" s="528" t="s">
        <v>274</v>
      </c>
      <c r="B457" s="529" t="s">
        <v>275</v>
      </c>
      <c r="C457" s="529" t="s">
        <v>276</v>
      </c>
      <c r="D457" s="530" t="s">
        <v>58</v>
      </c>
      <c r="E457" s="531"/>
      <c r="F457" s="532"/>
      <c r="G457" s="536" t="s">
        <v>277</v>
      </c>
      <c r="H457" s="164">
        <v>8</v>
      </c>
      <c r="I457" s="164">
        <v>10</v>
      </c>
      <c r="J457" s="164">
        <v>12</v>
      </c>
      <c r="K457" s="164">
        <v>14</v>
      </c>
      <c r="L457" s="164">
        <v>16</v>
      </c>
      <c r="M457" s="164">
        <v>18</v>
      </c>
      <c r="N457" s="164">
        <v>20</v>
      </c>
      <c r="O457" s="164">
        <v>22</v>
      </c>
      <c r="P457" s="164">
        <v>25</v>
      </c>
      <c r="Q457" s="165">
        <v>32</v>
      </c>
      <c r="R457" s="154"/>
    </row>
    <row r="458" spans="1:18" s="145" customFormat="1" ht="12.75" x14ac:dyDescent="0.25">
      <c r="A458" s="528"/>
      <c r="B458" s="529"/>
      <c r="C458" s="529"/>
      <c r="D458" s="533"/>
      <c r="E458" s="534"/>
      <c r="F458" s="535"/>
      <c r="G458" s="537"/>
      <c r="H458" s="164">
        <v>0.39500000000000002</v>
      </c>
      <c r="I458" s="164">
        <v>0.61699999999999999</v>
      </c>
      <c r="J458" s="164">
        <v>0.88800000000000001</v>
      </c>
      <c r="K458" s="164">
        <v>1.208</v>
      </c>
      <c r="L458" s="164">
        <v>1.5780000000000001</v>
      </c>
      <c r="M458" s="164">
        <v>1.998</v>
      </c>
      <c r="N458" s="164">
        <v>2.4660000000000002</v>
      </c>
      <c r="O458" s="164">
        <v>2.984</v>
      </c>
      <c r="P458" s="164">
        <v>3.68</v>
      </c>
      <c r="Q458" s="165">
        <v>6.3179999999999996</v>
      </c>
      <c r="R458" s="154"/>
    </row>
    <row r="459" spans="1:18" s="145" customFormat="1" ht="12.75" x14ac:dyDescent="0.25">
      <c r="A459" s="166" t="s">
        <v>656</v>
      </c>
      <c r="B459" s="167" t="s">
        <v>205</v>
      </c>
      <c r="C459" s="164">
        <v>8</v>
      </c>
      <c r="D459" s="168">
        <v>1</v>
      </c>
      <c r="E459" s="169">
        <v>1</v>
      </c>
      <c r="F459" s="168">
        <v>33</v>
      </c>
      <c r="G459" s="170">
        <v>9.69</v>
      </c>
      <c r="H459" s="171">
        <f t="shared" ref="H459:H490" si="130">IF(C459=8,D459*F459*G459," ")</f>
        <v>319.77</v>
      </c>
      <c r="I459" s="171" t="str">
        <f t="shared" ref="I459:I490" si="131">IF(C459=10,D459*F459*G459," ")</f>
        <v xml:space="preserve"> </v>
      </c>
      <c r="J459" s="171" t="str">
        <f t="shared" ref="J459:J490" si="132">IF(C459=12,D459*F459*G459," ")</f>
        <v xml:space="preserve"> </v>
      </c>
      <c r="K459" s="171" t="str">
        <f t="shared" ref="K459:K490" si="133">IF(C459=14,D459*F459*G459," ")</f>
        <v xml:space="preserve"> </v>
      </c>
      <c r="L459" s="171" t="str">
        <f t="shared" ref="L459:L490" si="134">IF(C459=16,D459*F459*G459," ")</f>
        <v xml:space="preserve"> </v>
      </c>
      <c r="M459" s="171" t="str">
        <f t="shared" ref="M459:M490" si="135">IF(C459=18,D459*F459*G459," ")</f>
        <v xml:space="preserve"> </v>
      </c>
      <c r="N459" s="171" t="str">
        <f t="shared" ref="N459:N490" si="136">IF(C459=20,D459*F459*G459," ")</f>
        <v xml:space="preserve"> </v>
      </c>
      <c r="O459" s="171" t="str">
        <f t="shared" ref="O459:O490" si="137">IF(C459=22,D459*F459*G459," ")</f>
        <v xml:space="preserve"> </v>
      </c>
      <c r="P459" s="171" t="str">
        <f t="shared" ref="P459:P490" si="138">IF(C459=25,D459*F459*G459," ")</f>
        <v xml:space="preserve"> </v>
      </c>
      <c r="Q459" s="172" t="str">
        <f t="shared" ref="Q459:Q490" si="139">IF(C459=32,D459*F459*G459," ")</f>
        <v xml:space="preserve"> </v>
      </c>
      <c r="R459" s="173"/>
    </row>
    <row r="460" spans="1:18" s="145" customFormat="1" ht="12.75" x14ac:dyDescent="0.25">
      <c r="A460" s="166" t="s">
        <v>657</v>
      </c>
      <c r="B460" s="167"/>
      <c r="C460" s="164">
        <v>8</v>
      </c>
      <c r="D460" s="168">
        <v>1</v>
      </c>
      <c r="E460" s="169">
        <v>1</v>
      </c>
      <c r="F460" s="168">
        <v>49</v>
      </c>
      <c r="G460" s="170">
        <v>18.21</v>
      </c>
      <c r="H460" s="171">
        <f t="shared" si="130"/>
        <v>892.29000000000008</v>
      </c>
      <c r="I460" s="171" t="str">
        <f t="shared" si="131"/>
        <v xml:space="preserve"> </v>
      </c>
      <c r="J460" s="171" t="str">
        <f t="shared" si="132"/>
        <v xml:space="preserve"> </v>
      </c>
      <c r="K460" s="171" t="str">
        <f t="shared" si="133"/>
        <v xml:space="preserve"> </v>
      </c>
      <c r="L460" s="171" t="str">
        <f t="shared" si="134"/>
        <v xml:space="preserve"> </v>
      </c>
      <c r="M460" s="171" t="str">
        <f t="shared" si="135"/>
        <v xml:space="preserve"> </v>
      </c>
      <c r="N460" s="171" t="str">
        <f t="shared" si="136"/>
        <v xml:space="preserve"> </v>
      </c>
      <c r="O460" s="171" t="str">
        <f t="shared" si="137"/>
        <v xml:space="preserve"> </v>
      </c>
      <c r="P460" s="171" t="str">
        <f t="shared" si="138"/>
        <v xml:space="preserve"> </v>
      </c>
      <c r="Q460" s="172" t="str">
        <f t="shared" si="139"/>
        <v xml:space="preserve"> </v>
      </c>
      <c r="R460" s="173"/>
    </row>
    <row r="461" spans="1:18" s="145" customFormat="1" ht="12.75" x14ac:dyDescent="0.25">
      <c r="A461" s="166" t="s">
        <v>658</v>
      </c>
      <c r="B461" s="151" t="s">
        <v>688</v>
      </c>
      <c r="C461" s="164">
        <v>10</v>
      </c>
      <c r="D461" s="168">
        <v>4</v>
      </c>
      <c r="E461" s="169">
        <v>1</v>
      </c>
      <c r="F461" s="168">
        <v>21</v>
      </c>
      <c r="G461" s="170">
        <v>1.51</v>
      </c>
      <c r="H461" s="171" t="str">
        <f t="shared" si="130"/>
        <v xml:space="preserve"> </v>
      </c>
      <c r="I461" s="171">
        <f t="shared" si="131"/>
        <v>126.84</v>
      </c>
      <c r="J461" s="171" t="str">
        <f t="shared" si="132"/>
        <v xml:space="preserve"> </v>
      </c>
      <c r="K461" s="171" t="str">
        <f t="shared" si="133"/>
        <v xml:space="preserve"> </v>
      </c>
      <c r="L461" s="171" t="str">
        <f t="shared" si="134"/>
        <v xml:space="preserve"> </v>
      </c>
      <c r="M461" s="171" t="str">
        <f t="shared" si="135"/>
        <v xml:space="preserve"> </v>
      </c>
      <c r="N461" s="171" t="str">
        <f t="shared" si="136"/>
        <v xml:space="preserve"> </v>
      </c>
      <c r="O461" s="171" t="str">
        <f t="shared" si="137"/>
        <v xml:space="preserve"> </v>
      </c>
      <c r="P461" s="171" t="str">
        <f t="shared" si="138"/>
        <v xml:space="preserve"> </v>
      </c>
      <c r="Q461" s="172" t="str">
        <f t="shared" si="139"/>
        <v xml:space="preserve"> </v>
      </c>
      <c r="R461" s="173"/>
    </row>
    <row r="462" spans="1:18" s="145" customFormat="1" ht="12.75" x14ac:dyDescent="0.25">
      <c r="A462" s="166" t="s">
        <v>659</v>
      </c>
      <c r="B462" s="151"/>
      <c r="C462" s="164">
        <v>8</v>
      </c>
      <c r="D462" s="168">
        <v>1</v>
      </c>
      <c r="E462" s="169">
        <v>1</v>
      </c>
      <c r="F462" s="168">
        <v>159</v>
      </c>
      <c r="G462" s="170">
        <v>1.08</v>
      </c>
      <c r="H462" s="171">
        <f t="shared" si="130"/>
        <v>171.72</v>
      </c>
      <c r="I462" s="171" t="str">
        <f t="shared" si="131"/>
        <v xml:space="preserve"> </v>
      </c>
      <c r="J462" s="171" t="str">
        <f t="shared" si="132"/>
        <v xml:space="preserve"> </v>
      </c>
      <c r="K462" s="171" t="str">
        <f t="shared" si="133"/>
        <v xml:space="preserve"> </v>
      </c>
      <c r="L462" s="171" t="str">
        <f t="shared" si="134"/>
        <v xml:space="preserve"> </v>
      </c>
      <c r="M462" s="171" t="str">
        <f t="shared" si="135"/>
        <v xml:space="preserve"> </v>
      </c>
      <c r="N462" s="171" t="str">
        <f t="shared" si="136"/>
        <v xml:space="preserve"> </v>
      </c>
      <c r="O462" s="171" t="str">
        <f t="shared" si="137"/>
        <v xml:space="preserve"> </v>
      </c>
      <c r="P462" s="171" t="str">
        <f t="shared" si="138"/>
        <v xml:space="preserve"> </v>
      </c>
      <c r="Q462" s="172" t="str">
        <f t="shared" si="139"/>
        <v xml:space="preserve"> </v>
      </c>
      <c r="R462" s="173"/>
    </row>
    <row r="463" spans="1:18" s="145" customFormat="1" ht="12.75" x14ac:dyDescent="0.25">
      <c r="A463" s="166" t="s">
        <v>660</v>
      </c>
      <c r="B463" s="151" t="s">
        <v>690</v>
      </c>
      <c r="C463" s="164">
        <v>10</v>
      </c>
      <c r="D463" s="168">
        <v>4</v>
      </c>
      <c r="E463" s="169">
        <v>1</v>
      </c>
      <c r="F463" s="168">
        <v>14</v>
      </c>
      <c r="G463" s="170">
        <v>1.1000000000000001</v>
      </c>
      <c r="H463" s="171" t="str">
        <f t="shared" si="130"/>
        <v xml:space="preserve"> </v>
      </c>
      <c r="I463" s="171">
        <f t="shared" si="131"/>
        <v>61.600000000000009</v>
      </c>
      <c r="J463" s="171" t="str">
        <f t="shared" si="132"/>
        <v xml:space="preserve"> </v>
      </c>
      <c r="K463" s="171" t="str">
        <f t="shared" si="133"/>
        <v xml:space="preserve"> </v>
      </c>
      <c r="L463" s="171" t="str">
        <f t="shared" si="134"/>
        <v xml:space="preserve"> </v>
      </c>
      <c r="M463" s="171" t="str">
        <f t="shared" si="135"/>
        <v xml:space="preserve"> </v>
      </c>
      <c r="N463" s="171" t="str">
        <f t="shared" si="136"/>
        <v xml:space="preserve"> </v>
      </c>
      <c r="O463" s="171" t="str">
        <f t="shared" si="137"/>
        <v xml:space="preserve"> </v>
      </c>
      <c r="P463" s="171" t="str">
        <f t="shared" si="138"/>
        <v xml:space="preserve"> </v>
      </c>
      <c r="Q463" s="172" t="str">
        <f t="shared" si="139"/>
        <v xml:space="preserve"> </v>
      </c>
      <c r="R463" s="173"/>
    </row>
    <row r="464" spans="1:18" s="145" customFormat="1" ht="12.75" x14ac:dyDescent="0.25">
      <c r="A464" s="166" t="s">
        <v>661</v>
      </c>
      <c r="B464" s="151"/>
      <c r="C464" s="164">
        <v>8</v>
      </c>
      <c r="D464" s="168">
        <v>1</v>
      </c>
      <c r="E464" s="169">
        <v>1</v>
      </c>
      <c r="F464" s="168">
        <v>77</v>
      </c>
      <c r="G464" s="170">
        <v>1.08</v>
      </c>
      <c r="H464" s="171">
        <f t="shared" si="130"/>
        <v>83.160000000000011</v>
      </c>
      <c r="I464" s="171" t="str">
        <f t="shared" si="131"/>
        <v xml:space="preserve"> </v>
      </c>
      <c r="J464" s="171" t="str">
        <f t="shared" si="132"/>
        <v xml:space="preserve"> </v>
      </c>
      <c r="K464" s="171" t="str">
        <f t="shared" si="133"/>
        <v xml:space="preserve"> </v>
      </c>
      <c r="L464" s="171" t="str">
        <f t="shared" si="134"/>
        <v xml:space="preserve"> </v>
      </c>
      <c r="M464" s="171" t="str">
        <f t="shared" si="135"/>
        <v xml:space="preserve"> </v>
      </c>
      <c r="N464" s="171" t="str">
        <f t="shared" si="136"/>
        <v xml:space="preserve"> </v>
      </c>
      <c r="O464" s="171" t="str">
        <f t="shared" si="137"/>
        <v xml:space="preserve"> </v>
      </c>
      <c r="P464" s="171" t="str">
        <f t="shared" si="138"/>
        <v xml:space="preserve"> </v>
      </c>
      <c r="Q464" s="172" t="str">
        <f t="shared" si="139"/>
        <v xml:space="preserve"> </v>
      </c>
      <c r="R464" s="173"/>
    </row>
    <row r="465" spans="1:18" s="145" customFormat="1" ht="12.75" x14ac:dyDescent="0.25">
      <c r="A465" s="166" t="s">
        <v>662</v>
      </c>
      <c r="B465" s="151" t="s">
        <v>691</v>
      </c>
      <c r="C465" s="164">
        <v>10</v>
      </c>
      <c r="D465" s="168">
        <v>4</v>
      </c>
      <c r="E465" s="169">
        <v>1</v>
      </c>
      <c r="F465" s="168">
        <v>22</v>
      </c>
      <c r="G465" s="170">
        <v>4.6500000000000004</v>
      </c>
      <c r="H465" s="171" t="str">
        <f t="shared" si="130"/>
        <v xml:space="preserve"> </v>
      </c>
      <c r="I465" s="171">
        <f t="shared" si="131"/>
        <v>409.20000000000005</v>
      </c>
      <c r="J465" s="171" t="str">
        <f t="shared" si="132"/>
        <v xml:space="preserve"> </v>
      </c>
      <c r="K465" s="171" t="str">
        <f t="shared" si="133"/>
        <v xml:space="preserve"> </v>
      </c>
      <c r="L465" s="171" t="str">
        <f t="shared" si="134"/>
        <v xml:space="preserve"> </v>
      </c>
      <c r="M465" s="171" t="str">
        <f t="shared" si="135"/>
        <v xml:space="preserve"> </v>
      </c>
      <c r="N465" s="171" t="str">
        <f t="shared" si="136"/>
        <v xml:space="preserve"> </v>
      </c>
      <c r="O465" s="171" t="str">
        <f t="shared" si="137"/>
        <v xml:space="preserve"> </v>
      </c>
      <c r="P465" s="171" t="str">
        <f t="shared" si="138"/>
        <v xml:space="preserve"> </v>
      </c>
      <c r="Q465" s="172" t="str">
        <f t="shared" si="139"/>
        <v xml:space="preserve"> </v>
      </c>
      <c r="R465" s="173"/>
    </row>
    <row r="466" spans="1:18" s="145" customFormat="1" ht="12.75" x14ac:dyDescent="0.25">
      <c r="A466" s="166" t="s">
        <v>663</v>
      </c>
      <c r="B466" s="151"/>
      <c r="C466" s="164">
        <v>8</v>
      </c>
      <c r="D466" s="168">
        <v>1</v>
      </c>
      <c r="E466" s="169">
        <v>1</v>
      </c>
      <c r="F466" s="168">
        <v>512</v>
      </c>
      <c r="G466" s="170">
        <v>1.08</v>
      </c>
      <c r="H466" s="171">
        <f t="shared" si="130"/>
        <v>552.96</v>
      </c>
      <c r="I466" s="171" t="str">
        <f t="shared" si="131"/>
        <v xml:space="preserve"> </v>
      </c>
      <c r="J466" s="171" t="str">
        <f t="shared" si="132"/>
        <v xml:space="preserve"> </v>
      </c>
      <c r="K466" s="171" t="str">
        <f t="shared" si="133"/>
        <v xml:space="preserve"> </v>
      </c>
      <c r="L466" s="171" t="str">
        <f t="shared" si="134"/>
        <v xml:space="preserve"> </v>
      </c>
      <c r="M466" s="171" t="str">
        <f t="shared" si="135"/>
        <v xml:space="preserve"> </v>
      </c>
      <c r="N466" s="171" t="str">
        <f t="shared" si="136"/>
        <v xml:space="preserve"> </v>
      </c>
      <c r="O466" s="171" t="str">
        <f t="shared" si="137"/>
        <v xml:space="preserve"> </v>
      </c>
      <c r="P466" s="171" t="str">
        <f t="shared" si="138"/>
        <v xml:space="preserve"> </v>
      </c>
      <c r="Q466" s="172" t="str">
        <f t="shared" si="139"/>
        <v xml:space="preserve"> </v>
      </c>
      <c r="R466" s="173"/>
    </row>
    <row r="467" spans="1:18" s="145" customFormat="1" ht="12.75" x14ac:dyDescent="0.25">
      <c r="A467" s="166" t="s">
        <v>664</v>
      </c>
      <c r="B467" s="151" t="s">
        <v>692</v>
      </c>
      <c r="C467" s="164">
        <v>10</v>
      </c>
      <c r="D467" s="168">
        <v>4</v>
      </c>
      <c r="E467" s="169">
        <v>1</v>
      </c>
      <c r="F467" s="168">
        <v>1</v>
      </c>
      <c r="G467" s="170">
        <v>37.479999999999997</v>
      </c>
      <c r="H467" s="171" t="str">
        <f t="shared" si="130"/>
        <v xml:space="preserve"> </v>
      </c>
      <c r="I467" s="171">
        <f t="shared" si="131"/>
        <v>149.91999999999999</v>
      </c>
      <c r="J467" s="171" t="str">
        <f t="shared" si="132"/>
        <v xml:space="preserve"> </v>
      </c>
      <c r="K467" s="171" t="str">
        <f t="shared" si="133"/>
        <v xml:space="preserve"> </v>
      </c>
      <c r="L467" s="171" t="str">
        <f t="shared" si="134"/>
        <v xml:space="preserve"> </v>
      </c>
      <c r="M467" s="171" t="str">
        <f t="shared" si="135"/>
        <v xml:space="preserve"> </v>
      </c>
      <c r="N467" s="171" t="str">
        <f t="shared" si="136"/>
        <v xml:space="preserve"> </v>
      </c>
      <c r="O467" s="171" t="str">
        <f t="shared" si="137"/>
        <v xml:space="preserve"> </v>
      </c>
      <c r="P467" s="171" t="str">
        <f t="shared" si="138"/>
        <v xml:space="preserve"> </v>
      </c>
      <c r="Q467" s="172" t="str">
        <f t="shared" si="139"/>
        <v xml:space="preserve"> </v>
      </c>
      <c r="R467" s="173"/>
    </row>
    <row r="468" spans="1:18" s="145" customFormat="1" ht="12.75" x14ac:dyDescent="0.25">
      <c r="A468" s="166" t="s">
        <v>665</v>
      </c>
      <c r="B468" s="151"/>
      <c r="C468" s="164">
        <v>8</v>
      </c>
      <c r="D468" s="168">
        <v>1</v>
      </c>
      <c r="E468" s="169">
        <v>1</v>
      </c>
      <c r="F468" s="168">
        <v>188</v>
      </c>
      <c r="G468" s="170">
        <v>1.08</v>
      </c>
      <c r="H468" s="171">
        <f t="shared" si="130"/>
        <v>203.04000000000002</v>
      </c>
      <c r="I468" s="171" t="str">
        <f t="shared" si="131"/>
        <v xml:space="preserve"> </v>
      </c>
      <c r="J468" s="171" t="str">
        <f t="shared" si="132"/>
        <v xml:space="preserve"> </v>
      </c>
      <c r="K468" s="171" t="str">
        <f t="shared" si="133"/>
        <v xml:space="preserve"> </v>
      </c>
      <c r="L468" s="171" t="str">
        <f t="shared" si="134"/>
        <v xml:space="preserve"> </v>
      </c>
      <c r="M468" s="171" t="str">
        <f t="shared" si="135"/>
        <v xml:space="preserve"> </v>
      </c>
      <c r="N468" s="171" t="str">
        <f t="shared" si="136"/>
        <v xml:space="preserve"> </v>
      </c>
      <c r="O468" s="171" t="str">
        <f t="shared" si="137"/>
        <v xml:space="preserve"> </v>
      </c>
      <c r="P468" s="171" t="str">
        <f t="shared" si="138"/>
        <v xml:space="preserve"> </v>
      </c>
      <c r="Q468" s="172" t="str">
        <f t="shared" si="139"/>
        <v xml:space="preserve"> </v>
      </c>
      <c r="R468" s="173"/>
    </row>
    <row r="469" spans="1:18" s="145" customFormat="1" ht="12.75" x14ac:dyDescent="0.25">
      <c r="A469" s="166" t="s">
        <v>666</v>
      </c>
      <c r="B469" s="151" t="s">
        <v>693</v>
      </c>
      <c r="C469" s="164">
        <v>10</v>
      </c>
      <c r="D469" s="168">
        <v>4</v>
      </c>
      <c r="E469" s="169">
        <v>1</v>
      </c>
      <c r="F469" s="168">
        <v>1</v>
      </c>
      <c r="G469" s="170">
        <v>19.34</v>
      </c>
      <c r="H469" s="171" t="str">
        <f t="shared" si="130"/>
        <v xml:space="preserve"> </v>
      </c>
      <c r="I469" s="171">
        <f t="shared" si="131"/>
        <v>77.36</v>
      </c>
      <c r="J469" s="171" t="str">
        <f t="shared" si="132"/>
        <v xml:space="preserve"> </v>
      </c>
      <c r="K469" s="171" t="str">
        <f t="shared" si="133"/>
        <v xml:space="preserve"> </v>
      </c>
      <c r="L469" s="171" t="str">
        <f t="shared" si="134"/>
        <v xml:space="preserve"> </v>
      </c>
      <c r="M469" s="171" t="str">
        <f t="shared" si="135"/>
        <v xml:space="preserve"> </v>
      </c>
      <c r="N469" s="171" t="str">
        <f t="shared" si="136"/>
        <v xml:space="preserve"> </v>
      </c>
      <c r="O469" s="171" t="str">
        <f t="shared" si="137"/>
        <v xml:space="preserve"> </v>
      </c>
      <c r="P469" s="171" t="str">
        <f t="shared" si="138"/>
        <v xml:space="preserve"> </v>
      </c>
      <c r="Q469" s="172" t="str">
        <f t="shared" si="139"/>
        <v xml:space="preserve"> </v>
      </c>
      <c r="R469" s="173"/>
    </row>
    <row r="470" spans="1:18" s="145" customFormat="1" ht="12.75" x14ac:dyDescent="0.25">
      <c r="A470" s="166" t="s">
        <v>667</v>
      </c>
      <c r="B470" s="151"/>
      <c r="C470" s="164">
        <v>8</v>
      </c>
      <c r="D470" s="168">
        <v>1</v>
      </c>
      <c r="E470" s="169">
        <v>1</v>
      </c>
      <c r="F470" s="168">
        <v>97</v>
      </c>
      <c r="G470" s="170">
        <v>1.08</v>
      </c>
      <c r="H470" s="171">
        <f t="shared" si="130"/>
        <v>104.76</v>
      </c>
      <c r="I470" s="171" t="str">
        <f t="shared" si="131"/>
        <v xml:space="preserve"> </v>
      </c>
      <c r="J470" s="171" t="str">
        <f t="shared" si="132"/>
        <v xml:space="preserve"> </v>
      </c>
      <c r="K470" s="171" t="str">
        <f t="shared" si="133"/>
        <v xml:space="preserve"> </v>
      </c>
      <c r="L470" s="171" t="str">
        <f t="shared" si="134"/>
        <v xml:space="preserve"> </v>
      </c>
      <c r="M470" s="171" t="str">
        <f t="shared" si="135"/>
        <v xml:space="preserve"> </v>
      </c>
      <c r="N470" s="171" t="str">
        <f t="shared" si="136"/>
        <v xml:space="preserve"> </v>
      </c>
      <c r="O470" s="171" t="str">
        <f t="shared" si="137"/>
        <v xml:space="preserve"> </v>
      </c>
      <c r="P470" s="171" t="str">
        <f t="shared" si="138"/>
        <v xml:space="preserve"> </v>
      </c>
      <c r="Q470" s="172" t="str">
        <f t="shared" si="139"/>
        <v xml:space="preserve"> </v>
      </c>
      <c r="R470" s="173"/>
    </row>
    <row r="471" spans="1:18" s="145" customFormat="1" ht="12.75" x14ac:dyDescent="0.25">
      <c r="A471" s="166" t="s">
        <v>668</v>
      </c>
      <c r="B471" s="167" t="s">
        <v>694</v>
      </c>
      <c r="C471" s="164">
        <v>16</v>
      </c>
      <c r="D471" s="168">
        <v>1</v>
      </c>
      <c r="E471" s="169">
        <v>1</v>
      </c>
      <c r="F471" s="168">
        <v>14</v>
      </c>
      <c r="G471" s="170">
        <v>4.5</v>
      </c>
      <c r="H471" s="171" t="str">
        <f t="shared" si="130"/>
        <v xml:space="preserve"> </v>
      </c>
      <c r="I471" s="171" t="str">
        <f t="shared" si="131"/>
        <v xml:space="preserve"> </v>
      </c>
      <c r="J471" s="171" t="str">
        <f t="shared" si="132"/>
        <v xml:space="preserve"> </v>
      </c>
      <c r="K471" s="171" t="str">
        <f t="shared" si="133"/>
        <v xml:space="preserve"> </v>
      </c>
      <c r="L471" s="171">
        <f t="shared" si="134"/>
        <v>63</v>
      </c>
      <c r="M471" s="171" t="str">
        <f t="shared" si="135"/>
        <v xml:space="preserve"> </v>
      </c>
      <c r="N471" s="171" t="str">
        <f t="shared" si="136"/>
        <v xml:space="preserve"> </v>
      </c>
      <c r="O471" s="171" t="str">
        <f t="shared" si="137"/>
        <v xml:space="preserve"> </v>
      </c>
      <c r="P471" s="171" t="str">
        <f t="shared" si="138"/>
        <v xml:space="preserve"> </v>
      </c>
      <c r="Q471" s="172" t="str">
        <f t="shared" si="139"/>
        <v xml:space="preserve"> </v>
      </c>
      <c r="R471" s="173"/>
    </row>
    <row r="472" spans="1:18" s="145" customFormat="1" ht="12.75" x14ac:dyDescent="0.25">
      <c r="A472" s="166" t="s">
        <v>669</v>
      </c>
      <c r="B472" s="167"/>
      <c r="C472" s="164">
        <v>16</v>
      </c>
      <c r="D472" s="168">
        <v>1</v>
      </c>
      <c r="E472" s="169">
        <v>1</v>
      </c>
      <c r="F472" s="168">
        <v>13</v>
      </c>
      <c r="G472" s="170">
        <v>4.25</v>
      </c>
      <c r="H472" s="171" t="str">
        <f t="shared" si="130"/>
        <v xml:space="preserve"> </v>
      </c>
      <c r="I472" s="171" t="str">
        <f t="shared" si="131"/>
        <v xml:space="preserve"> </v>
      </c>
      <c r="J472" s="171" t="str">
        <f t="shared" si="132"/>
        <v xml:space="preserve"> </v>
      </c>
      <c r="K472" s="171" t="str">
        <f t="shared" si="133"/>
        <v xml:space="preserve"> </v>
      </c>
      <c r="L472" s="171">
        <f t="shared" si="134"/>
        <v>55.25</v>
      </c>
      <c r="M472" s="171" t="str">
        <f t="shared" si="135"/>
        <v xml:space="preserve"> </v>
      </c>
      <c r="N472" s="171" t="str">
        <f t="shared" si="136"/>
        <v xml:space="preserve"> </v>
      </c>
      <c r="O472" s="171" t="str">
        <f t="shared" si="137"/>
        <v xml:space="preserve"> </v>
      </c>
      <c r="P472" s="171" t="str">
        <f t="shared" si="138"/>
        <v xml:space="preserve"> </v>
      </c>
      <c r="Q472" s="172" t="str">
        <f t="shared" si="139"/>
        <v xml:space="preserve"> </v>
      </c>
      <c r="R472" s="173"/>
    </row>
    <row r="473" spans="1:18" s="145" customFormat="1" ht="12.75" x14ac:dyDescent="0.25">
      <c r="A473" s="166" t="s">
        <v>670</v>
      </c>
      <c r="B473" s="151"/>
      <c r="C473" s="164">
        <v>16</v>
      </c>
      <c r="D473" s="168">
        <v>1</v>
      </c>
      <c r="E473" s="169">
        <v>1</v>
      </c>
      <c r="F473" s="168">
        <v>5</v>
      </c>
      <c r="G473" s="170">
        <v>3</v>
      </c>
      <c r="H473" s="171" t="str">
        <f t="shared" si="130"/>
        <v xml:space="preserve"> </v>
      </c>
      <c r="I473" s="171" t="str">
        <f t="shared" si="131"/>
        <v xml:space="preserve"> </v>
      </c>
      <c r="J473" s="171" t="str">
        <f t="shared" si="132"/>
        <v xml:space="preserve"> </v>
      </c>
      <c r="K473" s="171" t="str">
        <f t="shared" si="133"/>
        <v xml:space="preserve"> </v>
      </c>
      <c r="L473" s="171">
        <f t="shared" si="134"/>
        <v>15</v>
      </c>
      <c r="M473" s="171" t="str">
        <f t="shared" si="135"/>
        <v xml:space="preserve"> </v>
      </c>
      <c r="N473" s="171" t="str">
        <f t="shared" si="136"/>
        <v xml:space="preserve"> </v>
      </c>
      <c r="O473" s="171" t="str">
        <f t="shared" si="137"/>
        <v xml:space="preserve"> </v>
      </c>
      <c r="P473" s="171" t="str">
        <f t="shared" si="138"/>
        <v xml:space="preserve"> </v>
      </c>
      <c r="Q473" s="172" t="str">
        <f t="shared" si="139"/>
        <v xml:space="preserve"> </v>
      </c>
      <c r="R473" s="173"/>
    </row>
    <row r="474" spans="1:18" s="145" customFormat="1" ht="12.75" x14ac:dyDescent="0.25">
      <c r="A474" s="166" t="s">
        <v>671</v>
      </c>
      <c r="B474" s="151"/>
      <c r="C474" s="164">
        <v>16</v>
      </c>
      <c r="D474" s="168">
        <v>1</v>
      </c>
      <c r="E474" s="169">
        <v>1</v>
      </c>
      <c r="F474" s="168">
        <v>2</v>
      </c>
      <c r="G474" s="170">
        <v>4</v>
      </c>
      <c r="H474" s="171" t="str">
        <f t="shared" si="130"/>
        <v xml:space="preserve"> </v>
      </c>
      <c r="I474" s="171" t="str">
        <f t="shared" si="131"/>
        <v xml:space="preserve"> </v>
      </c>
      <c r="J474" s="171" t="str">
        <f t="shared" si="132"/>
        <v xml:space="preserve"> </v>
      </c>
      <c r="K474" s="171" t="str">
        <f t="shared" si="133"/>
        <v xml:space="preserve"> </v>
      </c>
      <c r="L474" s="171">
        <f t="shared" si="134"/>
        <v>8</v>
      </c>
      <c r="M474" s="171" t="str">
        <f t="shared" si="135"/>
        <v xml:space="preserve"> </v>
      </c>
      <c r="N474" s="171" t="str">
        <f t="shared" si="136"/>
        <v xml:space="preserve"> </v>
      </c>
      <c r="O474" s="171" t="str">
        <f t="shared" si="137"/>
        <v xml:space="preserve"> </v>
      </c>
      <c r="P474" s="171" t="str">
        <f t="shared" si="138"/>
        <v xml:space="preserve"> </v>
      </c>
      <c r="Q474" s="172" t="str">
        <f t="shared" si="139"/>
        <v xml:space="preserve"> </v>
      </c>
      <c r="R474" s="173"/>
    </row>
    <row r="475" spans="1:18" s="145" customFormat="1" ht="12.75" x14ac:dyDescent="0.25">
      <c r="A475" s="166" t="s">
        <v>672</v>
      </c>
      <c r="B475" s="151"/>
      <c r="C475" s="164">
        <v>12</v>
      </c>
      <c r="D475" s="168">
        <v>1</v>
      </c>
      <c r="E475" s="169">
        <v>1</v>
      </c>
      <c r="F475" s="168">
        <v>7</v>
      </c>
      <c r="G475" s="170">
        <v>10.5</v>
      </c>
      <c r="H475" s="171" t="str">
        <f t="shared" si="130"/>
        <v xml:space="preserve"> </v>
      </c>
      <c r="I475" s="171" t="str">
        <f t="shared" si="131"/>
        <v xml:space="preserve"> </v>
      </c>
      <c r="J475" s="171">
        <f t="shared" si="132"/>
        <v>73.5</v>
      </c>
      <c r="K475" s="171" t="str">
        <f t="shared" si="133"/>
        <v xml:space="preserve"> </v>
      </c>
      <c r="L475" s="171" t="str">
        <f t="shared" si="134"/>
        <v xml:space="preserve"> </v>
      </c>
      <c r="M475" s="171" t="str">
        <f t="shared" si="135"/>
        <v xml:space="preserve"> </v>
      </c>
      <c r="N475" s="171" t="str">
        <f t="shared" si="136"/>
        <v xml:space="preserve"> </v>
      </c>
      <c r="O475" s="171" t="str">
        <f t="shared" si="137"/>
        <v xml:space="preserve"> </v>
      </c>
      <c r="P475" s="171" t="str">
        <f t="shared" si="138"/>
        <v xml:space="preserve"> </v>
      </c>
      <c r="Q475" s="172" t="str">
        <f t="shared" si="139"/>
        <v xml:space="preserve"> </v>
      </c>
      <c r="R475" s="173"/>
    </row>
    <row r="476" spans="1:18" s="145" customFormat="1" ht="12.75" x14ac:dyDescent="0.25">
      <c r="A476" s="166" t="s">
        <v>673</v>
      </c>
      <c r="B476" s="151"/>
      <c r="C476" s="164">
        <v>12</v>
      </c>
      <c r="D476" s="168">
        <v>1</v>
      </c>
      <c r="E476" s="169">
        <v>1</v>
      </c>
      <c r="F476" s="168">
        <v>5</v>
      </c>
      <c r="G476" s="170">
        <v>7</v>
      </c>
      <c r="H476" s="171" t="str">
        <f t="shared" si="130"/>
        <v xml:space="preserve"> </v>
      </c>
      <c r="I476" s="171" t="str">
        <f t="shared" si="131"/>
        <v xml:space="preserve"> </v>
      </c>
      <c r="J476" s="171">
        <f t="shared" si="132"/>
        <v>35</v>
      </c>
      <c r="K476" s="171" t="str">
        <f t="shared" si="133"/>
        <v xml:space="preserve"> </v>
      </c>
      <c r="L476" s="171" t="str">
        <f t="shared" si="134"/>
        <v xml:space="preserve"> </v>
      </c>
      <c r="M476" s="171" t="str">
        <f t="shared" si="135"/>
        <v xml:space="preserve"> </v>
      </c>
      <c r="N476" s="171" t="str">
        <f t="shared" si="136"/>
        <v xml:space="preserve"> </v>
      </c>
      <c r="O476" s="171" t="str">
        <f t="shared" si="137"/>
        <v xml:space="preserve"> </v>
      </c>
      <c r="P476" s="171" t="str">
        <f t="shared" si="138"/>
        <v xml:space="preserve"> </v>
      </c>
      <c r="Q476" s="172" t="str">
        <f t="shared" si="139"/>
        <v xml:space="preserve"> </v>
      </c>
      <c r="R476" s="173"/>
    </row>
    <row r="477" spans="1:18" s="145" customFormat="1" ht="12.75" x14ac:dyDescent="0.25">
      <c r="A477" s="166" t="s">
        <v>674</v>
      </c>
      <c r="B477" s="151"/>
      <c r="C477" s="164">
        <v>12</v>
      </c>
      <c r="D477" s="168">
        <v>1</v>
      </c>
      <c r="E477" s="169">
        <v>1</v>
      </c>
      <c r="F477" s="168">
        <v>5</v>
      </c>
      <c r="G477" s="170">
        <v>9.5</v>
      </c>
      <c r="H477" s="171" t="str">
        <f t="shared" si="130"/>
        <v xml:space="preserve"> </v>
      </c>
      <c r="I477" s="171" t="str">
        <f t="shared" si="131"/>
        <v xml:space="preserve"> </v>
      </c>
      <c r="J477" s="171">
        <f t="shared" si="132"/>
        <v>47.5</v>
      </c>
      <c r="K477" s="171" t="str">
        <f t="shared" si="133"/>
        <v xml:space="preserve"> </v>
      </c>
      <c r="L477" s="171" t="str">
        <f t="shared" si="134"/>
        <v xml:space="preserve"> </v>
      </c>
      <c r="M477" s="171" t="str">
        <f t="shared" si="135"/>
        <v xml:space="preserve"> </v>
      </c>
      <c r="N477" s="171" t="str">
        <f t="shared" si="136"/>
        <v xml:space="preserve"> </v>
      </c>
      <c r="O477" s="171" t="str">
        <f t="shared" si="137"/>
        <v xml:space="preserve"> </v>
      </c>
      <c r="P477" s="171" t="str">
        <f t="shared" si="138"/>
        <v xml:space="preserve"> </v>
      </c>
      <c r="Q477" s="172" t="str">
        <f t="shared" si="139"/>
        <v xml:space="preserve"> </v>
      </c>
      <c r="R477" s="173"/>
    </row>
    <row r="478" spans="1:18" s="145" customFormat="1" ht="12.75" x14ac:dyDescent="0.25">
      <c r="A478" s="166" t="s">
        <v>675</v>
      </c>
      <c r="B478" s="151"/>
      <c r="C478" s="164">
        <v>16</v>
      </c>
      <c r="D478" s="168">
        <v>1</v>
      </c>
      <c r="E478" s="169">
        <v>1</v>
      </c>
      <c r="F478" s="168">
        <v>7</v>
      </c>
      <c r="G478" s="170">
        <v>10.5</v>
      </c>
      <c r="H478" s="171" t="str">
        <f t="shared" si="130"/>
        <v xml:space="preserve"> </v>
      </c>
      <c r="I478" s="171" t="str">
        <f t="shared" si="131"/>
        <v xml:space="preserve"> </v>
      </c>
      <c r="J478" s="171" t="str">
        <f t="shared" si="132"/>
        <v xml:space="preserve"> </v>
      </c>
      <c r="K478" s="171" t="str">
        <f t="shared" si="133"/>
        <v xml:space="preserve"> </v>
      </c>
      <c r="L478" s="171">
        <f t="shared" si="134"/>
        <v>73.5</v>
      </c>
      <c r="M478" s="171" t="str">
        <f t="shared" si="135"/>
        <v xml:space="preserve"> </v>
      </c>
      <c r="N478" s="171" t="str">
        <f t="shared" si="136"/>
        <v xml:space="preserve"> </v>
      </c>
      <c r="O478" s="171" t="str">
        <f t="shared" si="137"/>
        <v xml:space="preserve"> </v>
      </c>
      <c r="P478" s="171" t="str">
        <f t="shared" si="138"/>
        <v xml:space="preserve"> </v>
      </c>
      <c r="Q478" s="172" t="str">
        <f t="shared" si="139"/>
        <v xml:space="preserve"> </v>
      </c>
      <c r="R478" s="173"/>
    </row>
    <row r="479" spans="1:18" s="145" customFormat="1" ht="12.75" x14ac:dyDescent="0.25">
      <c r="A479" s="166" t="s">
        <v>676</v>
      </c>
      <c r="B479" s="151"/>
      <c r="C479" s="164">
        <v>16</v>
      </c>
      <c r="D479" s="168">
        <v>1</v>
      </c>
      <c r="E479" s="169">
        <v>1</v>
      </c>
      <c r="F479" s="168">
        <v>5</v>
      </c>
      <c r="G479" s="170">
        <v>7</v>
      </c>
      <c r="H479" s="171" t="str">
        <f t="shared" si="130"/>
        <v xml:space="preserve"> </v>
      </c>
      <c r="I479" s="171" t="str">
        <f t="shared" si="131"/>
        <v xml:space="preserve"> </v>
      </c>
      <c r="J479" s="171" t="str">
        <f t="shared" si="132"/>
        <v xml:space="preserve"> </v>
      </c>
      <c r="K479" s="171" t="str">
        <f t="shared" si="133"/>
        <v xml:space="preserve"> </v>
      </c>
      <c r="L479" s="171">
        <f t="shared" si="134"/>
        <v>35</v>
      </c>
      <c r="M479" s="171" t="str">
        <f t="shared" si="135"/>
        <v xml:space="preserve"> </v>
      </c>
      <c r="N479" s="171" t="str">
        <f t="shared" si="136"/>
        <v xml:space="preserve"> </v>
      </c>
      <c r="O479" s="171" t="str">
        <f t="shared" si="137"/>
        <v xml:space="preserve"> </v>
      </c>
      <c r="P479" s="171" t="str">
        <f t="shared" si="138"/>
        <v xml:space="preserve"> </v>
      </c>
      <c r="Q479" s="172" t="str">
        <f t="shared" si="139"/>
        <v xml:space="preserve"> </v>
      </c>
      <c r="R479" s="173"/>
    </row>
    <row r="480" spans="1:18" s="145" customFormat="1" ht="12.75" x14ac:dyDescent="0.25">
      <c r="A480" s="166" t="s">
        <v>677</v>
      </c>
      <c r="B480" s="167"/>
      <c r="C480" s="164">
        <v>16</v>
      </c>
      <c r="D480" s="168">
        <v>1</v>
      </c>
      <c r="E480" s="169">
        <v>1</v>
      </c>
      <c r="F480" s="168">
        <v>5</v>
      </c>
      <c r="G480" s="170">
        <v>9.5</v>
      </c>
      <c r="H480" s="171" t="str">
        <f t="shared" si="130"/>
        <v xml:space="preserve"> </v>
      </c>
      <c r="I480" s="171" t="str">
        <f t="shared" si="131"/>
        <v xml:space="preserve"> </v>
      </c>
      <c r="J480" s="171" t="str">
        <f t="shared" si="132"/>
        <v xml:space="preserve"> </v>
      </c>
      <c r="K480" s="171" t="str">
        <f t="shared" si="133"/>
        <v xml:space="preserve"> </v>
      </c>
      <c r="L480" s="171">
        <f t="shared" si="134"/>
        <v>47.5</v>
      </c>
      <c r="M480" s="171" t="str">
        <f t="shared" si="135"/>
        <v xml:space="preserve"> </v>
      </c>
      <c r="N480" s="171" t="str">
        <f t="shared" si="136"/>
        <v xml:space="preserve"> </v>
      </c>
      <c r="O480" s="171" t="str">
        <f t="shared" si="137"/>
        <v xml:space="preserve"> </v>
      </c>
      <c r="P480" s="171" t="str">
        <f t="shared" si="138"/>
        <v xml:space="preserve"> </v>
      </c>
      <c r="Q480" s="172" t="str">
        <f t="shared" si="139"/>
        <v xml:space="preserve"> </v>
      </c>
      <c r="R480" s="173"/>
    </row>
    <row r="481" spans="1:18" s="145" customFormat="1" ht="12.75" x14ac:dyDescent="0.25">
      <c r="A481" s="166" t="s">
        <v>678</v>
      </c>
      <c r="B481" s="167"/>
      <c r="C481" s="164">
        <v>16</v>
      </c>
      <c r="D481" s="168">
        <v>1</v>
      </c>
      <c r="E481" s="169">
        <v>1</v>
      </c>
      <c r="F481" s="168">
        <v>2</v>
      </c>
      <c r="G481" s="170">
        <v>4.5</v>
      </c>
      <c r="H481" s="171" t="str">
        <f t="shared" si="130"/>
        <v xml:space="preserve"> </v>
      </c>
      <c r="I481" s="171" t="str">
        <f t="shared" si="131"/>
        <v xml:space="preserve"> </v>
      </c>
      <c r="J481" s="171" t="str">
        <f t="shared" si="132"/>
        <v xml:space="preserve"> </v>
      </c>
      <c r="K481" s="171" t="str">
        <f t="shared" si="133"/>
        <v xml:space="preserve"> </v>
      </c>
      <c r="L481" s="171">
        <f t="shared" si="134"/>
        <v>9</v>
      </c>
      <c r="M481" s="171" t="str">
        <f t="shared" si="135"/>
        <v xml:space="preserve"> </v>
      </c>
      <c r="N481" s="171" t="str">
        <f t="shared" si="136"/>
        <v xml:space="preserve"> </v>
      </c>
      <c r="O481" s="171" t="str">
        <f t="shared" si="137"/>
        <v xml:space="preserve"> </v>
      </c>
      <c r="P481" s="171" t="str">
        <f t="shared" si="138"/>
        <v xml:space="preserve"> </v>
      </c>
      <c r="Q481" s="172" t="str">
        <f t="shared" si="139"/>
        <v xml:space="preserve"> </v>
      </c>
      <c r="R481" s="173"/>
    </row>
    <row r="482" spans="1:18" s="145" customFormat="1" ht="12.75" x14ac:dyDescent="0.25">
      <c r="A482" s="166" t="s">
        <v>679</v>
      </c>
      <c r="B482" s="151"/>
      <c r="C482" s="164">
        <v>14</v>
      </c>
      <c r="D482" s="168">
        <v>1</v>
      </c>
      <c r="E482" s="169">
        <v>1</v>
      </c>
      <c r="F482" s="168">
        <v>3</v>
      </c>
      <c r="G482" s="170">
        <v>4.25</v>
      </c>
      <c r="H482" s="171" t="str">
        <f t="shared" si="130"/>
        <v xml:space="preserve"> </v>
      </c>
      <c r="I482" s="171" t="str">
        <f t="shared" si="131"/>
        <v xml:space="preserve"> </v>
      </c>
      <c r="J482" s="171" t="str">
        <f t="shared" si="132"/>
        <v xml:space="preserve"> </v>
      </c>
      <c r="K482" s="171">
        <f t="shared" si="133"/>
        <v>12.75</v>
      </c>
      <c r="L482" s="171" t="str">
        <f t="shared" si="134"/>
        <v xml:space="preserve"> </v>
      </c>
      <c r="M482" s="171" t="str">
        <f t="shared" si="135"/>
        <v xml:space="preserve"> </v>
      </c>
      <c r="N482" s="171" t="str">
        <f t="shared" si="136"/>
        <v xml:space="preserve"> </v>
      </c>
      <c r="O482" s="171" t="str">
        <f t="shared" si="137"/>
        <v xml:space="preserve"> </v>
      </c>
      <c r="P482" s="171" t="str">
        <f t="shared" si="138"/>
        <v xml:space="preserve"> </v>
      </c>
      <c r="Q482" s="172" t="str">
        <f t="shared" si="139"/>
        <v xml:space="preserve"> </v>
      </c>
      <c r="R482" s="173"/>
    </row>
    <row r="483" spans="1:18" s="145" customFormat="1" ht="12.75" x14ac:dyDescent="0.25">
      <c r="A483" s="166" t="s">
        <v>680</v>
      </c>
      <c r="B483" s="151" t="s">
        <v>265</v>
      </c>
      <c r="C483" s="164">
        <v>8</v>
      </c>
      <c r="D483" s="168">
        <v>1</v>
      </c>
      <c r="E483" s="169">
        <v>1</v>
      </c>
      <c r="F483" s="168">
        <v>350</v>
      </c>
      <c r="G483" s="170">
        <v>2.14</v>
      </c>
      <c r="H483" s="171">
        <f t="shared" si="130"/>
        <v>749</v>
      </c>
      <c r="I483" s="171" t="str">
        <f t="shared" si="131"/>
        <v xml:space="preserve"> </v>
      </c>
      <c r="J483" s="171" t="str">
        <f t="shared" si="132"/>
        <v xml:space="preserve"> </v>
      </c>
      <c r="K483" s="171" t="str">
        <f t="shared" si="133"/>
        <v xml:space="preserve"> </v>
      </c>
      <c r="L483" s="171" t="str">
        <f t="shared" si="134"/>
        <v xml:space="preserve"> </v>
      </c>
      <c r="M483" s="171" t="str">
        <f t="shared" si="135"/>
        <v xml:space="preserve"> </v>
      </c>
      <c r="N483" s="171" t="str">
        <f t="shared" si="136"/>
        <v xml:space="preserve"> </v>
      </c>
      <c r="O483" s="171" t="str">
        <f t="shared" si="137"/>
        <v xml:space="preserve"> </v>
      </c>
      <c r="P483" s="171" t="str">
        <f t="shared" si="138"/>
        <v xml:space="preserve"> </v>
      </c>
      <c r="Q483" s="172" t="str">
        <f t="shared" si="139"/>
        <v xml:space="preserve"> </v>
      </c>
      <c r="R483" s="173"/>
    </row>
    <row r="484" spans="1:18" s="145" customFormat="1" ht="12.75" x14ac:dyDescent="0.25">
      <c r="A484" s="166" t="s">
        <v>681</v>
      </c>
      <c r="B484" s="167" t="s">
        <v>764</v>
      </c>
      <c r="C484" s="164">
        <v>16</v>
      </c>
      <c r="D484" s="168">
        <v>1</v>
      </c>
      <c r="E484" s="169">
        <v>1</v>
      </c>
      <c r="F484" s="168">
        <v>5</v>
      </c>
      <c r="G484" s="170">
        <v>4.75</v>
      </c>
      <c r="H484" s="171" t="str">
        <f t="shared" si="130"/>
        <v xml:space="preserve"> </v>
      </c>
      <c r="I484" s="171" t="str">
        <f t="shared" si="131"/>
        <v xml:space="preserve"> </v>
      </c>
      <c r="J484" s="171" t="str">
        <f t="shared" si="132"/>
        <v xml:space="preserve"> </v>
      </c>
      <c r="K484" s="171" t="str">
        <f t="shared" si="133"/>
        <v xml:space="preserve"> </v>
      </c>
      <c r="L484" s="171">
        <f t="shared" si="134"/>
        <v>23.75</v>
      </c>
      <c r="M484" s="171" t="str">
        <f t="shared" si="135"/>
        <v xml:space="preserve"> </v>
      </c>
      <c r="N484" s="171" t="str">
        <f t="shared" si="136"/>
        <v xml:space="preserve"> </v>
      </c>
      <c r="O484" s="171" t="str">
        <f t="shared" si="137"/>
        <v xml:space="preserve"> </v>
      </c>
      <c r="P484" s="171" t="str">
        <f t="shared" si="138"/>
        <v xml:space="preserve"> </v>
      </c>
      <c r="Q484" s="172" t="str">
        <f t="shared" si="139"/>
        <v xml:space="preserve"> </v>
      </c>
      <c r="R484" s="173"/>
    </row>
    <row r="485" spans="1:18" s="145" customFormat="1" ht="12.75" x14ac:dyDescent="0.25">
      <c r="A485" s="166" t="s">
        <v>682</v>
      </c>
      <c r="B485" s="174"/>
      <c r="C485" s="164">
        <v>16</v>
      </c>
      <c r="D485" s="168">
        <v>1</v>
      </c>
      <c r="E485" s="169">
        <v>1</v>
      </c>
      <c r="F485" s="168">
        <v>3</v>
      </c>
      <c r="G485" s="170">
        <v>3</v>
      </c>
      <c r="H485" s="171" t="str">
        <f t="shared" si="130"/>
        <v xml:space="preserve"> </v>
      </c>
      <c r="I485" s="171" t="str">
        <f t="shared" si="131"/>
        <v xml:space="preserve"> </v>
      </c>
      <c r="J485" s="171" t="str">
        <f t="shared" si="132"/>
        <v xml:space="preserve"> </v>
      </c>
      <c r="K485" s="171" t="str">
        <f t="shared" si="133"/>
        <v xml:space="preserve"> </v>
      </c>
      <c r="L485" s="171">
        <f t="shared" si="134"/>
        <v>9</v>
      </c>
      <c r="M485" s="171" t="str">
        <f t="shared" si="135"/>
        <v xml:space="preserve"> </v>
      </c>
      <c r="N485" s="171" t="str">
        <f t="shared" si="136"/>
        <v xml:space="preserve"> </v>
      </c>
      <c r="O485" s="171" t="str">
        <f t="shared" si="137"/>
        <v xml:space="preserve"> </v>
      </c>
      <c r="P485" s="171" t="str">
        <f t="shared" si="138"/>
        <v xml:space="preserve"> </v>
      </c>
      <c r="Q485" s="172" t="str">
        <f t="shared" si="139"/>
        <v xml:space="preserve"> </v>
      </c>
      <c r="R485" s="173"/>
    </row>
    <row r="486" spans="1:18" s="145" customFormat="1" ht="12.75" x14ac:dyDescent="0.25">
      <c r="A486" s="166" t="s">
        <v>683</v>
      </c>
      <c r="B486" s="174"/>
      <c r="C486" s="164">
        <v>16</v>
      </c>
      <c r="D486" s="168">
        <v>1</v>
      </c>
      <c r="E486" s="169">
        <v>1</v>
      </c>
      <c r="F486" s="168">
        <v>5</v>
      </c>
      <c r="G486" s="170">
        <v>4.5</v>
      </c>
      <c r="H486" s="171" t="str">
        <f t="shared" si="130"/>
        <v xml:space="preserve"> </v>
      </c>
      <c r="I486" s="171" t="str">
        <f t="shared" si="131"/>
        <v xml:space="preserve"> </v>
      </c>
      <c r="J486" s="171" t="str">
        <f t="shared" si="132"/>
        <v xml:space="preserve"> </v>
      </c>
      <c r="K486" s="171" t="str">
        <f t="shared" si="133"/>
        <v xml:space="preserve"> </v>
      </c>
      <c r="L486" s="171">
        <f t="shared" si="134"/>
        <v>22.5</v>
      </c>
      <c r="M486" s="171" t="str">
        <f t="shared" si="135"/>
        <v xml:space="preserve"> </v>
      </c>
      <c r="N486" s="171" t="str">
        <f t="shared" si="136"/>
        <v xml:space="preserve"> </v>
      </c>
      <c r="O486" s="171" t="str">
        <f t="shared" si="137"/>
        <v xml:space="preserve"> </v>
      </c>
      <c r="P486" s="171" t="str">
        <f t="shared" si="138"/>
        <v xml:space="preserve"> </v>
      </c>
      <c r="Q486" s="172" t="str">
        <f t="shared" si="139"/>
        <v xml:space="preserve"> </v>
      </c>
      <c r="R486" s="173"/>
    </row>
    <row r="487" spans="1:18" s="145" customFormat="1" ht="12.75" x14ac:dyDescent="0.25">
      <c r="A487" s="166" t="s">
        <v>684</v>
      </c>
      <c r="B487" s="174"/>
      <c r="C487" s="164">
        <v>14</v>
      </c>
      <c r="D487" s="168">
        <v>1</v>
      </c>
      <c r="E487" s="169">
        <v>1</v>
      </c>
      <c r="F487" s="168">
        <v>2</v>
      </c>
      <c r="G487" s="170">
        <v>2.6</v>
      </c>
      <c r="H487" s="171" t="str">
        <f t="shared" si="130"/>
        <v xml:space="preserve"> </v>
      </c>
      <c r="I487" s="171" t="str">
        <f t="shared" si="131"/>
        <v xml:space="preserve"> </v>
      </c>
      <c r="J487" s="171" t="str">
        <f t="shared" si="132"/>
        <v xml:space="preserve"> </v>
      </c>
      <c r="K487" s="171">
        <f t="shared" si="133"/>
        <v>5.2</v>
      </c>
      <c r="L487" s="171" t="str">
        <f t="shared" si="134"/>
        <v xml:space="preserve"> </v>
      </c>
      <c r="M487" s="171" t="str">
        <f t="shared" si="135"/>
        <v xml:space="preserve"> </v>
      </c>
      <c r="N487" s="171" t="str">
        <f t="shared" si="136"/>
        <v xml:space="preserve"> </v>
      </c>
      <c r="O487" s="171" t="str">
        <f t="shared" si="137"/>
        <v xml:space="preserve"> </v>
      </c>
      <c r="P487" s="171" t="str">
        <f t="shared" si="138"/>
        <v xml:space="preserve"> </v>
      </c>
      <c r="Q487" s="172" t="str">
        <f t="shared" si="139"/>
        <v xml:space="preserve"> </v>
      </c>
      <c r="R487" s="173"/>
    </row>
    <row r="488" spans="1:18" s="145" customFormat="1" ht="12.75" x14ac:dyDescent="0.25">
      <c r="A488" s="166" t="s">
        <v>685</v>
      </c>
      <c r="B488" s="174"/>
      <c r="C488" s="164">
        <v>12</v>
      </c>
      <c r="D488" s="168">
        <v>1</v>
      </c>
      <c r="E488" s="169">
        <v>1</v>
      </c>
      <c r="F488" s="168">
        <v>6</v>
      </c>
      <c r="G488" s="170">
        <v>10.5</v>
      </c>
      <c r="H488" s="171" t="str">
        <f t="shared" si="130"/>
        <v xml:space="preserve"> </v>
      </c>
      <c r="I488" s="171" t="str">
        <f t="shared" si="131"/>
        <v xml:space="preserve"> </v>
      </c>
      <c r="J488" s="171">
        <f t="shared" si="132"/>
        <v>63</v>
      </c>
      <c r="K488" s="171" t="str">
        <f t="shared" si="133"/>
        <v xml:space="preserve"> </v>
      </c>
      <c r="L488" s="171" t="str">
        <f t="shared" si="134"/>
        <v xml:space="preserve"> </v>
      </c>
      <c r="M488" s="171" t="str">
        <f t="shared" si="135"/>
        <v xml:space="preserve"> </v>
      </c>
      <c r="N488" s="171" t="str">
        <f t="shared" si="136"/>
        <v xml:space="preserve"> </v>
      </c>
      <c r="O488" s="171" t="str">
        <f t="shared" si="137"/>
        <v xml:space="preserve"> </v>
      </c>
      <c r="P488" s="171" t="str">
        <f t="shared" si="138"/>
        <v xml:space="preserve"> </v>
      </c>
      <c r="Q488" s="172" t="str">
        <f t="shared" si="139"/>
        <v xml:space="preserve"> </v>
      </c>
      <c r="R488" s="173"/>
    </row>
    <row r="489" spans="1:18" s="145" customFormat="1" ht="12.75" x14ac:dyDescent="0.25">
      <c r="A489" s="166" t="s">
        <v>686</v>
      </c>
      <c r="B489" s="174"/>
      <c r="C489" s="164">
        <v>12</v>
      </c>
      <c r="D489" s="168">
        <v>1</v>
      </c>
      <c r="E489" s="169">
        <v>1</v>
      </c>
      <c r="F489" s="168">
        <v>6</v>
      </c>
      <c r="G489" s="170">
        <v>3.5</v>
      </c>
      <c r="H489" s="171" t="str">
        <f t="shared" si="130"/>
        <v xml:space="preserve"> </v>
      </c>
      <c r="I489" s="171" t="str">
        <f t="shared" si="131"/>
        <v xml:space="preserve"> </v>
      </c>
      <c r="J489" s="171">
        <f t="shared" si="132"/>
        <v>21</v>
      </c>
      <c r="K489" s="171" t="str">
        <f t="shared" si="133"/>
        <v xml:space="preserve"> </v>
      </c>
      <c r="L489" s="171" t="str">
        <f t="shared" si="134"/>
        <v xml:space="preserve"> </v>
      </c>
      <c r="M489" s="171" t="str">
        <f t="shared" si="135"/>
        <v xml:space="preserve"> </v>
      </c>
      <c r="N489" s="171" t="str">
        <f t="shared" si="136"/>
        <v xml:space="preserve"> </v>
      </c>
      <c r="O489" s="171" t="str">
        <f t="shared" si="137"/>
        <v xml:space="preserve"> </v>
      </c>
      <c r="P489" s="171" t="str">
        <f t="shared" si="138"/>
        <v xml:space="preserve"> </v>
      </c>
      <c r="Q489" s="172" t="str">
        <f t="shared" si="139"/>
        <v xml:space="preserve"> </v>
      </c>
      <c r="R489" s="173"/>
    </row>
    <row r="490" spans="1:18" s="145" customFormat="1" ht="12.75" x14ac:dyDescent="0.25">
      <c r="A490" s="166" t="s">
        <v>687</v>
      </c>
      <c r="B490" s="151"/>
      <c r="C490" s="164">
        <v>12</v>
      </c>
      <c r="D490" s="168">
        <v>1</v>
      </c>
      <c r="E490" s="169">
        <v>1</v>
      </c>
      <c r="F490" s="168">
        <v>2</v>
      </c>
      <c r="G490" s="170">
        <v>9</v>
      </c>
      <c r="H490" s="171" t="str">
        <f t="shared" si="130"/>
        <v xml:space="preserve"> </v>
      </c>
      <c r="I490" s="171" t="str">
        <f t="shared" si="131"/>
        <v xml:space="preserve"> </v>
      </c>
      <c r="J490" s="171">
        <f t="shared" si="132"/>
        <v>18</v>
      </c>
      <c r="K490" s="171" t="str">
        <f t="shared" si="133"/>
        <v xml:space="preserve"> </v>
      </c>
      <c r="L490" s="171" t="str">
        <f t="shared" si="134"/>
        <v xml:space="preserve"> </v>
      </c>
      <c r="M490" s="171" t="str">
        <f t="shared" si="135"/>
        <v xml:space="preserve"> </v>
      </c>
      <c r="N490" s="171" t="str">
        <f t="shared" si="136"/>
        <v xml:space="preserve"> </v>
      </c>
      <c r="O490" s="171" t="str">
        <f t="shared" si="137"/>
        <v xml:space="preserve"> </v>
      </c>
      <c r="P490" s="171" t="str">
        <f t="shared" si="138"/>
        <v xml:space="preserve"> </v>
      </c>
      <c r="Q490" s="172" t="str">
        <f t="shared" si="139"/>
        <v xml:space="preserve"> </v>
      </c>
      <c r="R490" s="173"/>
    </row>
    <row r="491" spans="1:18" s="145" customFormat="1" ht="12.75" x14ac:dyDescent="0.25">
      <c r="A491" s="175"/>
      <c r="B491" s="176"/>
      <c r="C491" s="176"/>
      <c r="D491" s="177"/>
      <c r="E491" s="178" t="s">
        <v>301</v>
      </c>
      <c r="F491" s="158"/>
      <c r="G491" s="160"/>
      <c r="H491" s="171">
        <f t="shared" ref="H491:Q491" si="140">SUM(H459:H490)</f>
        <v>3076.7000000000003</v>
      </c>
      <c r="I491" s="171">
        <f t="shared" si="140"/>
        <v>824.92000000000007</v>
      </c>
      <c r="J491" s="171">
        <f t="shared" si="140"/>
        <v>258</v>
      </c>
      <c r="K491" s="171">
        <f t="shared" si="140"/>
        <v>17.95</v>
      </c>
      <c r="L491" s="171">
        <f t="shared" si="140"/>
        <v>361.5</v>
      </c>
      <c r="M491" s="171">
        <f t="shared" si="140"/>
        <v>0</v>
      </c>
      <c r="N491" s="171">
        <f t="shared" si="140"/>
        <v>0</v>
      </c>
      <c r="O491" s="171">
        <f t="shared" si="140"/>
        <v>0</v>
      </c>
      <c r="P491" s="171">
        <f t="shared" si="140"/>
        <v>0</v>
      </c>
      <c r="Q491" s="179">
        <f t="shared" si="140"/>
        <v>0</v>
      </c>
      <c r="R491" s="173"/>
    </row>
    <row r="492" spans="1:18" s="145" customFormat="1" ht="12.75" x14ac:dyDescent="0.25">
      <c r="A492" s="180"/>
      <c r="B492" s="24"/>
      <c r="C492" s="24"/>
      <c r="D492" s="181"/>
      <c r="E492" s="178" t="s">
        <v>302</v>
      </c>
      <c r="F492" s="158"/>
      <c r="G492" s="160"/>
      <c r="H492" s="171">
        <f t="shared" ref="H492:Q492" si="141">H491*H458</f>
        <v>1215.2965000000002</v>
      </c>
      <c r="I492" s="171">
        <f t="shared" si="141"/>
        <v>508.97564000000006</v>
      </c>
      <c r="J492" s="171">
        <f t="shared" si="141"/>
        <v>229.10400000000001</v>
      </c>
      <c r="K492" s="171">
        <f t="shared" si="141"/>
        <v>21.683599999999998</v>
      </c>
      <c r="L492" s="171">
        <f t="shared" si="141"/>
        <v>570.447</v>
      </c>
      <c r="M492" s="171">
        <f t="shared" si="141"/>
        <v>0</v>
      </c>
      <c r="N492" s="171">
        <f t="shared" si="141"/>
        <v>0</v>
      </c>
      <c r="O492" s="171">
        <f t="shared" si="141"/>
        <v>0</v>
      </c>
      <c r="P492" s="171">
        <f t="shared" si="141"/>
        <v>0</v>
      </c>
      <c r="Q492" s="179">
        <f t="shared" si="141"/>
        <v>0</v>
      </c>
      <c r="R492" s="182"/>
    </row>
    <row r="493" spans="1:18" s="145" customFormat="1" ht="12.75" x14ac:dyDescent="0.25">
      <c r="A493" s="180"/>
      <c r="B493" s="24"/>
      <c r="C493" s="24"/>
      <c r="D493" s="181"/>
      <c r="E493" s="178" t="s">
        <v>303</v>
      </c>
      <c r="F493" s="158"/>
      <c r="G493" s="160"/>
      <c r="H493" s="171"/>
      <c r="I493" s="171"/>
      <c r="J493" s="171"/>
      <c r="K493" s="171"/>
      <c r="L493" s="171"/>
      <c r="M493" s="171"/>
      <c r="N493" s="171"/>
      <c r="O493" s="171"/>
      <c r="P493" s="171"/>
      <c r="Q493" s="179"/>
      <c r="R493" s="182"/>
    </row>
    <row r="494" spans="1:18" s="145" customFormat="1" ht="12.75" x14ac:dyDescent="0.25">
      <c r="A494" s="180"/>
      <c r="B494" s="24"/>
      <c r="C494" s="24"/>
      <c r="D494" s="181"/>
      <c r="E494" s="178" t="s">
        <v>304</v>
      </c>
      <c r="F494" s="158"/>
      <c r="G494" s="160"/>
      <c r="H494" s="171">
        <f t="shared" ref="H494:Q494" si="142">SUM(H492:H493)</f>
        <v>1215.2965000000002</v>
      </c>
      <c r="I494" s="171">
        <f t="shared" si="142"/>
        <v>508.97564000000006</v>
      </c>
      <c r="J494" s="171">
        <f t="shared" si="142"/>
        <v>229.10400000000001</v>
      </c>
      <c r="K494" s="171">
        <f t="shared" si="142"/>
        <v>21.683599999999998</v>
      </c>
      <c r="L494" s="171">
        <f t="shared" si="142"/>
        <v>570.447</v>
      </c>
      <c r="M494" s="171">
        <f t="shared" si="142"/>
        <v>0</v>
      </c>
      <c r="N494" s="171">
        <f t="shared" si="142"/>
        <v>0</v>
      </c>
      <c r="O494" s="171">
        <f t="shared" si="142"/>
        <v>0</v>
      </c>
      <c r="P494" s="171">
        <f t="shared" si="142"/>
        <v>0</v>
      </c>
      <c r="Q494" s="179">
        <f t="shared" si="142"/>
        <v>0</v>
      </c>
      <c r="R494" s="182"/>
    </row>
    <row r="495" spans="1:18" s="145" customFormat="1" ht="13.5" thickBot="1" x14ac:dyDescent="0.3">
      <c r="A495" s="183"/>
      <c r="B495" s="184"/>
      <c r="C495" s="184"/>
      <c r="D495" s="185"/>
      <c r="E495" s="523" t="s">
        <v>305</v>
      </c>
      <c r="F495" s="524"/>
      <c r="G495" s="525"/>
      <c r="H495" s="186" t="s">
        <v>306</v>
      </c>
      <c r="I495" s="186">
        <f>SUM(H494:J494)</f>
        <v>1953.3761400000003</v>
      </c>
      <c r="J495" s="186" t="s">
        <v>307</v>
      </c>
      <c r="K495" s="186" t="s">
        <v>308</v>
      </c>
      <c r="L495" s="186">
        <f>SUM(K494:Q494)</f>
        <v>592.13059999999996</v>
      </c>
      <c r="M495" s="186" t="s">
        <v>307</v>
      </c>
      <c r="N495" s="186"/>
      <c r="O495" s="186"/>
      <c r="P495" s="186"/>
      <c r="Q495" s="187">
        <f>I495+L495</f>
        <v>2545.5067400000003</v>
      </c>
      <c r="R495" s="182"/>
    </row>
    <row r="496" spans="1:18" ht="12.75" thickTop="1" x14ac:dyDescent="0.25"/>
    <row r="497" spans="1:18" ht="12.75" thickBot="1" x14ac:dyDescent="0.3"/>
    <row r="498" spans="1:18" s="145" customFormat="1" ht="13.5" thickTop="1" x14ac:dyDescent="0.25">
      <c r="A498" s="136" t="s">
        <v>309</v>
      </c>
      <c r="B498" s="137"/>
      <c r="C498" s="138" t="s">
        <v>0</v>
      </c>
      <c r="D498" s="192" t="str">
        <f>D453</f>
        <v>HAFZULLAH İNŞ. MİM. BİLİŞ. TİC. LTD. ŞTİ. LTD.ŞTİ.</v>
      </c>
      <c r="E498" s="139"/>
      <c r="F498" s="139"/>
      <c r="G498" s="139"/>
      <c r="H498" s="139"/>
      <c r="I498" s="139"/>
      <c r="J498" s="139"/>
      <c r="K498" s="139"/>
      <c r="L498" s="139"/>
      <c r="M498" s="139"/>
      <c r="N498" s="140"/>
      <c r="O498" s="141"/>
      <c r="P498" s="142" t="s">
        <v>270</v>
      </c>
      <c r="Q498" s="143">
        <f>Q453</f>
        <v>39370</v>
      </c>
      <c r="R498" s="144"/>
    </row>
    <row r="499" spans="1:18" s="145" customFormat="1" ht="12.75" x14ac:dyDescent="0.25">
      <c r="A499" s="146" t="s">
        <v>310</v>
      </c>
      <c r="B499" s="147"/>
      <c r="C499" s="148" t="s">
        <v>0</v>
      </c>
      <c r="D499" s="149" t="str">
        <f>D454</f>
        <v>İŞ MERKEZİ KABA İŞLER KEŞİF</v>
      </c>
      <c r="E499" s="149"/>
      <c r="F499" s="149"/>
      <c r="G499" s="149"/>
      <c r="H499" s="149"/>
      <c r="I499" s="149"/>
      <c r="J499" s="149"/>
      <c r="K499" s="149"/>
      <c r="L499" s="149"/>
      <c r="M499" s="149"/>
      <c r="N499" s="150"/>
      <c r="O499" s="151"/>
      <c r="P499" s="152" t="s">
        <v>271</v>
      </c>
      <c r="Q499" s="153"/>
      <c r="R499" s="154"/>
    </row>
    <row r="500" spans="1:18" s="145" customFormat="1" ht="12.75" x14ac:dyDescent="0.25">
      <c r="A500" s="146" t="s">
        <v>311</v>
      </c>
      <c r="B500" s="147"/>
      <c r="C500" s="148" t="s">
        <v>0</v>
      </c>
      <c r="D500" s="194" t="str">
        <f>D455</f>
        <v>+8,50 KOTU B.A DEMİRİ</v>
      </c>
      <c r="E500" s="147"/>
      <c r="F500" s="147"/>
      <c r="G500" s="147"/>
      <c r="H500" s="149"/>
      <c r="I500" s="149"/>
      <c r="J500" s="149"/>
      <c r="K500" s="149"/>
      <c r="L500" s="149"/>
      <c r="M500" s="149"/>
      <c r="N500" s="156"/>
      <c r="O500" s="151"/>
      <c r="P500" s="152" t="s">
        <v>272</v>
      </c>
      <c r="Q500" s="153">
        <v>12</v>
      </c>
      <c r="R500" s="154"/>
    </row>
    <row r="501" spans="1:18" s="145" customFormat="1" ht="12.75" x14ac:dyDescent="0.25">
      <c r="A501" s="157" t="s">
        <v>312</v>
      </c>
      <c r="B501" s="158"/>
      <c r="C501" s="159" t="s">
        <v>0</v>
      </c>
      <c r="D501" s="193" t="str">
        <f>D456</f>
        <v>TD-TK-07.004</v>
      </c>
      <c r="E501" s="158"/>
      <c r="F501" s="158"/>
      <c r="G501" s="160"/>
      <c r="H501" s="526" t="s">
        <v>273</v>
      </c>
      <c r="I501" s="527"/>
      <c r="J501" s="527"/>
      <c r="K501" s="527"/>
      <c r="L501" s="527"/>
      <c r="M501" s="527"/>
      <c r="N501" s="527"/>
      <c r="O501" s="527"/>
      <c r="P501" s="161"/>
      <c r="Q501" s="162"/>
      <c r="R501" s="163"/>
    </row>
    <row r="502" spans="1:18" s="145" customFormat="1" ht="12.75" x14ac:dyDescent="0.25">
      <c r="A502" s="528" t="s">
        <v>274</v>
      </c>
      <c r="B502" s="529" t="s">
        <v>275</v>
      </c>
      <c r="C502" s="529" t="s">
        <v>276</v>
      </c>
      <c r="D502" s="530" t="s">
        <v>58</v>
      </c>
      <c r="E502" s="531"/>
      <c r="F502" s="532"/>
      <c r="G502" s="536" t="s">
        <v>277</v>
      </c>
      <c r="H502" s="164">
        <v>8</v>
      </c>
      <c r="I502" s="164">
        <v>10</v>
      </c>
      <c r="J502" s="164">
        <v>12</v>
      </c>
      <c r="K502" s="164">
        <v>14</v>
      </c>
      <c r="L502" s="164">
        <v>16</v>
      </c>
      <c r="M502" s="164">
        <v>18</v>
      </c>
      <c r="N502" s="164">
        <v>20</v>
      </c>
      <c r="O502" s="164">
        <v>22</v>
      </c>
      <c r="P502" s="164">
        <v>25</v>
      </c>
      <c r="Q502" s="165">
        <v>32</v>
      </c>
      <c r="R502" s="154"/>
    </row>
    <row r="503" spans="1:18" s="145" customFormat="1" ht="12.75" x14ac:dyDescent="0.25">
      <c r="A503" s="528"/>
      <c r="B503" s="529"/>
      <c r="C503" s="529"/>
      <c r="D503" s="533"/>
      <c r="E503" s="534"/>
      <c r="F503" s="535"/>
      <c r="G503" s="537"/>
      <c r="H503" s="164">
        <v>0.39500000000000002</v>
      </c>
      <c r="I503" s="164">
        <v>0.61699999999999999</v>
      </c>
      <c r="J503" s="164">
        <v>0.88800000000000001</v>
      </c>
      <c r="K503" s="164">
        <v>1.208</v>
      </c>
      <c r="L503" s="164">
        <v>1.5780000000000001</v>
      </c>
      <c r="M503" s="164">
        <v>1.998</v>
      </c>
      <c r="N503" s="164">
        <v>2.4660000000000002</v>
      </c>
      <c r="O503" s="164">
        <v>2.984</v>
      </c>
      <c r="P503" s="164">
        <v>3.68</v>
      </c>
      <c r="Q503" s="165">
        <v>6.3179999999999996</v>
      </c>
      <c r="R503" s="154"/>
    </row>
    <row r="504" spans="1:18" s="145" customFormat="1" ht="12.75" x14ac:dyDescent="0.25">
      <c r="A504" s="166" t="s">
        <v>700</v>
      </c>
      <c r="B504" s="167"/>
      <c r="C504" s="164">
        <v>16</v>
      </c>
      <c r="D504" s="168">
        <v>1</v>
      </c>
      <c r="E504" s="169">
        <v>1</v>
      </c>
      <c r="F504" s="168">
        <v>5</v>
      </c>
      <c r="G504" s="170">
        <v>9.5</v>
      </c>
      <c r="H504" s="171" t="str">
        <f t="shared" ref="H504:H535" si="143">IF(C504=8,D504*F504*G504," ")</f>
        <v xml:space="preserve"> </v>
      </c>
      <c r="I504" s="171" t="str">
        <f t="shared" ref="I504:I535" si="144">IF(C504=10,D504*F504*G504," ")</f>
        <v xml:space="preserve"> </v>
      </c>
      <c r="J504" s="171" t="str">
        <f t="shared" ref="J504:J535" si="145">IF(C504=12,D504*F504*G504," ")</f>
        <v xml:space="preserve"> </v>
      </c>
      <c r="K504" s="171" t="str">
        <f t="shared" ref="K504:K535" si="146">IF(C504=14,D504*F504*G504," ")</f>
        <v xml:space="preserve"> </v>
      </c>
      <c r="L504" s="171">
        <f t="shared" ref="L504:L535" si="147">IF(C504=16,D504*F504*G504," ")</f>
        <v>47.5</v>
      </c>
      <c r="M504" s="171" t="str">
        <f t="shared" ref="M504:M535" si="148">IF(C504=18,D504*F504*G504," ")</f>
        <v xml:space="preserve"> </v>
      </c>
      <c r="N504" s="171" t="str">
        <f t="shared" ref="N504:N535" si="149">IF(C504=20,D504*F504*G504," ")</f>
        <v xml:space="preserve"> </v>
      </c>
      <c r="O504" s="171" t="str">
        <f t="shared" ref="O504:O535" si="150">IF(C504=22,D504*F504*G504," ")</f>
        <v xml:space="preserve"> </v>
      </c>
      <c r="P504" s="171" t="str">
        <f t="shared" ref="P504:P535" si="151">IF(C504=25,D504*F504*G504," ")</f>
        <v xml:space="preserve"> </v>
      </c>
      <c r="Q504" s="172" t="str">
        <f t="shared" ref="Q504:Q535" si="152">IF(C504=32,D504*F504*G504," ")</f>
        <v xml:space="preserve"> </v>
      </c>
      <c r="R504" s="173"/>
    </row>
    <row r="505" spans="1:18" s="145" customFormat="1" ht="12.75" x14ac:dyDescent="0.25">
      <c r="A505" s="166" t="s">
        <v>701</v>
      </c>
      <c r="B505" s="167"/>
      <c r="C505" s="164">
        <v>16</v>
      </c>
      <c r="D505" s="168">
        <v>1</v>
      </c>
      <c r="E505" s="169">
        <v>1</v>
      </c>
      <c r="F505" s="168">
        <v>5</v>
      </c>
      <c r="G505" s="170">
        <v>5</v>
      </c>
      <c r="H505" s="171" t="str">
        <f t="shared" si="143"/>
        <v xml:space="preserve"> </v>
      </c>
      <c r="I505" s="171" t="str">
        <f t="shared" si="144"/>
        <v xml:space="preserve"> </v>
      </c>
      <c r="J505" s="171" t="str">
        <f t="shared" si="145"/>
        <v xml:space="preserve"> </v>
      </c>
      <c r="K505" s="171" t="str">
        <f t="shared" si="146"/>
        <v xml:space="preserve"> </v>
      </c>
      <c r="L505" s="171">
        <f t="shared" si="147"/>
        <v>25</v>
      </c>
      <c r="M505" s="171" t="str">
        <f t="shared" si="148"/>
        <v xml:space="preserve"> </v>
      </c>
      <c r="N505" s="171" t="str">
        <f t="shared" si="149"/>
        <v xml:space="preserve"> </v>
      </c>
      <c r="O505" s="171" t="str">
        <f t="shared" si="150"/>
        <v xml:space="preserve"> </v>
      </c>
      <c r="P505" s="171" t="str">
        <f t="shared" si="151"/>
        <v xml:space="preserve"> </v>
      </c>
      <c r="Q505" s="172" t="str">
        <f t="shared" si="152"/>
        <v xml:space="preserve"> </v>
      </c>
      <c r="R505" s="173"/>
    </row>
    <row r="506" spans="1:18" s="145" customFormat="1" ht="12.75" x14ac:dyDescent="0.25">
      <c r="A506" s="166" t="s">
        <v>702</v>
      </c>
      <c r="B506" s="151"/>
      <c r="C506" s="164">
        <v>16</v>
      </c>
      <c r="D506" s="168">
        <v>1</v>
      </c>
      <c r="E506" s="169">
        <v>1</v>
      </c>
      <c r="F506" s="168">
        <v>2</v>
      </c>
      <c r="G506" s="170">
        <v>7.15</v>
      </c>
      <c r="H506" s="171" t="str">
        <f t="shared" si="143"/>
        <v xml:space="preserve"> </v>
      </c>
      <c r="I506" s="171" t="str">
        <f t="shared" si="144"/>
        <v xml:space="preserve"> </v>
      </c>
      <c r="J506" s="171" t="str">
        <f t="shared" si="145"/>
        <v xml:space="preserve"> </v>
      </c>
      <c r="K506" s="171" t="str">
        <f t="shared" si="146"/>
        <v xml:space="preserve"> </v>
      </c>
      <c r="L506" s="171">
        <f t="shared" si="147"/>
        <v>14.3</v>
      </c>
      <c r="M506" s="171" t="str">
        <f t="shared" si="148"/>
        <v xml:space="preserve"> </v>
      </c>
      <c r="N506" s="171" t="str">
        <f t="shared" si="149"/>
        <v xml:space="preserve"> </v>
      </c>
      <c r="O506" s="171" t="str">
        <f t="shared" si="150"/>
        <v xml:space="preserve"> </v>
      </c>
      <c r="P506" s="171" t="str">
        <f t="shared" si="151"/>
        <v xml:space="preserve"> </v>
      </c>
      <c r="Q506" s="172" t="str">
        <f t="shared" si="152"/>
        <v xml:space="preserve"> </v>
      </c>
      <c r="R506" s="173"/>
    </row>
    <row r="507" spans="1:18" s="145" customFormat="1" ht="12.75" x14ac:dyDescent="0.25">
      <c r="A507" s="166" t="s">
        <v>703</v>
      </c>
      <c r="B507" s="151"/>
      <c r="C507" s="164">
        <v>12</v>
      </c>
      <c r="D507" s="168">
        <v>1</v>
      </c>
      <c r="E507" s="169">
        <v>1</v>
      </c>
      <c r="F507" s="168">
        <v>3</v>
      </c>
      <c r="G507" s="170">
        <v>2.4500000000000002</v>
      </c>
      <c r="H507" s="171" t="str">
        <f t="shared" si="143"/>
        <v xml:space="preserve"> </v>
      </c>
      <c r="I507" s="171" t="str">
        <f t="shared" si="144"/>
        <v xml:space="preserve"> </v>
      </c>
      <c r="J507" s="171">
        <f t="shared" si="145"/>
        <v>7.3500000000000005</v>
      </c>
      <c r="K507" s="171" t="str">
        <f t="shared" si="146"/>
        <v xml:space="preserve"> </v>
      </c>
      <c r="L507" s="171" t="str">
        <f t="shared" si="147"/>
        <v xml:space="preserve"> </v>
      </c>
      <c r="M507" s="171" t="str">
        <f t="shared" si="148"/>
        <v xml:space="preserve"> </v>
      </c>
      <c r="N507" s="171" t="str">
        <f t="shared" si="149"/>
        <v xml:space="preserve"> </v>
      </c>
      <c r="O507" s="171" t="str">
        <f t="shared" si="150"/>
        <v xml:space="preserve"> </v>
      </c>
      <c r="P507" s="171" t="str">
        <f t="shared" si="151"/>
        <v xml:space="preserve"> </v>
      </c>
      <c r="Q507" s="172" t="str">
        <f t="shared" si="152"/>
        <v xml:space="preserve"> </v>
      </c>
      <c r="R507" s="173"/>
    </row>
    <row r="508" spans="1:18" s="145" customFormat="1" ht="12.75" x14ac:dyDescent="0.25">
      <c r="A508" s="166" t="s">
        <v>704</v>
      </c>
      <c r="B508" s="151" t="s">
        <v>265</v>
      </c>
      <c r="C508" s="164">
        <v>8</v>
      </c>
      <c r="D508" s="168">
        <v>1</v>
      </c>
      <c r="E508" s="169">
        <v>1</v>
      </c>
      <c r="F508" s="168">
        <v>218</v>
      </c>
      <c r="G508" s="170">
        <v>2.14</v>
      </c>
      <c r="H508" s="171">
        <f t="shared" si="143"/>
        <v>466.52000000000004</v>
      </c>
      <c r="I508" s="171" t="str">
        <f t="shared" si="144"/>
        <v xml:space="preserve"> </v>
      </c>
      <c r="J508" s="171" t="str">
        <f t="shared" si="145"/>
        <v xml:space="preserve"> </v>
      </c>
      <c r="K508" s="171" t="str">
        <f t="shared" si="146"/>
        <v xml:space="preserve"> </v>
      </c>
      <c r="L508" s="171" t="str">
        <f t="shared" si="147"/>
        <v xml:space="preserve"> </v>
      </c>
      <c r="M508" s="171" t="str">
        <f t="shared" si="148"/>
        <v xml:space="preserve"> </v>
      </c>
      <c r="N508" s="171" t="str">
        <f t="shared" si="149"/>
        <v xml:space="preserve"> </v>
      </c>
      <c r="O508" s="171" t="str">
        <f t="shared" si="150"/>
        <v xml:space="preserve"> </v>
      </c>
      <c r="P508" s="171" t="str">
        <f t="shared" si="151"/>
        <v xml:space="preserve"> </v>
      </c>
      <c r="Q508" s="172" t="str">
        <f t="shared" si="152"/>
        <v xml:space="preserve"> </v>
      </c>
      <c r="R508" s="173"/>
    </row>
    <row r="509" spans="1:18" s="145" customFormat="1" ht="12.75" x14ac:dyDescent="0.25">
      <c r="A509" s="166" t="s">
        <v>705</v>
      </c>
      <c r="B509" s="151" t="s">
        <v>695</v>
      </c>
      <c r="C509" s="164">
        <v>16</v>
      </c>
      <c r="D509" s="168">
        <v>1</v>
      </c>
      <c r="E509" s="169">
        <v>1</v>
      </c>
      <c r="F509" s="168">
        <v>5</v>
      </c>
      <c r="G509" s="170">
        <v>6</v>
      </c>
      <c r="H509" s="171" t="str">
        <f t="shared" si="143"/>
        <v xml:space="preserve"> </v>
      </c>
      <c r="I509" s="171" t="str">
        <f t="shared" si="144"/>
        <v xml:space="preserve"> </v>
      </c>
      <c r="J509" s="171" t="str">
        <f t="shared" si="145"/>
        <v xml:space="preserve"> </v>
      </c>
      <c r="K509" s="171" t="str">
        <f t="shared" si="146"/>
        <v xml:space="preserve"> </v>
      </c>
      <c r="L509" s="171">
        <f t="shared" si="147"/>
        <v>30</v>
      </c>
      <c r="M509" s="171" t="str">
        <f t="shared" si="148"/>
        <v xml:space="preserve"> </v>
      </c>
      <c r="N509" s="171" t="str">
        <f t="shared" si="149"/>
        <v xml:space="preserve"> </v>
      </c>
      <c r="O509" s="171" t="str">
        <f t="shared" si="150"/>
        <v xml:space="preserve"> </v>
      </c>
      <c r="P509" s="171" t="str">
        <f t="shared" si="151"/>
        <v xml:space="preserve"> </v>
      </c>
      <c r="Q509" s="172" t="str">
        <f t="shared" si="152"/>
        <v xml:space="preserve"> </v>
      </c>
      <c r="R509" s="173"/>
    </row>
    <row r="510" spans="1:18" s="145" customFormat="1" ht="12.75" x14ac:dyDescent="0.25">
      <c r="A510" s="166" t="s">
        <v>706</v>
      </c>
      <c r="B510" s="151"/>
      <c r="C510" s="164">
        <v>16</v>
      </c>
      <c r="D510" s="168">
        <v>1</v>
      </c>
      <c r="E510" s="169">
        <v>1</v>
      </c>
      <c r="F510" s="168">
        <v>4</v>
      </c>
      <c r="G510" s="170">
        <v>4</v>
      </c>
      <c r="H510" s="171" t="str">
        <f t="shared" si="143"/>
        <v xml:space="preserve"> </v>
      </c>
      <c r="I510" s="171" t="str">
        <f t="shared" si="144"/>
        <v xml:space="preserve"> </v>
      </c>
      <c r="J510" s="171" t="str">
        <f t="shared" si="145"/>
        <v xml:space="preserve"> </v>
      </c>
      <c r="K510" s="171" t="str">
        <f t="shared" si="146"/>
        <v xml:space="preserve"> </v>
      </c>
      <c r="L510" s="171">
        <f t="shared" si="147"/>
        <v>16</v>
      </c>
      <c r="M510" s="171" t="str">
        <f t="shared" si="148"/>
        <v xml:space="preserve"> </v>
      </c>
      <c r="N510" s="171" t="str">
        <f t="shared" si="149"/>
        <v xml:space="preserve"> </v>
      </c>
      <c r="O510" s="171" t="str">
        <f t="shared" si="150"/>
        <v xml:space="preserve"> </v>
      </c>
      <c r="P510" s="171" t="str">
        <f t="shared" si="151"/>
        <v xml:space="preserve"> </v>
      </c>
      <c r="Q510" s="172" t="str">
        <f t="shared" si="152"/>
        <v xml:space="preserve"> </v>
      </c>
      <c r="R510" s="173"/>
    </row>
    <row r="511" spans="1:18" s="145" customFormat="1" ht="12.75" x14ac:dyDescent="0.25">
      <c r="A511" s="166" t="s">
        <v>707</v>
      </c>
      <c r="B511" s="151"/>
      <c r="C511" s="164">
        <v>12</v>
      </c>
      <c r="D511" s="168">
        <v>1</v>
      </c>
      <c r="E511" s="169">
        <v>1</v>
      </c>
      <c r="F511" s="168">
        <v>4</v>
      </c>
      <c r="G511" s="170">
        <v>9</v>
      </c>
      <c r="H511" s="171" t="str">
        <f t="shared" si="143"/>
        <v xml:space="preserve"> </v>
      </c>
      <c r="I511" s="171" t="str">
        <f t="shared" si="144"/>
        <v xml:space="preserve"> </v>
      </c>
      <c r="J511" s="171">
        <f t="shared" si="145"/>
        <v>36</v>
      </c>
      <c r="K511" s="171" t="str">
        <f t="shared" si="146"/>
        <v xml:space="preserve"> </v>
      </c>
      <c r="L511" s="171" t="str">
        <f t="shared" si="147"/>
        <v xml:space="preserve"> </v>
      </c>
      <c r="M511" s="171" t="str">
        <f t="shared" si="148"/>
        <v xml:space="preserve"> </v>
      </c>
      <c r="N511" s="171" t="str">
        <f t="shared" si="149"/>
        <v xml:space="preserve"> </v>
      </c>
      <c r="O511" s="171" t="str">
        <f t="shared" si="150"/>
        <v xml:space="preserve"> </v>
      </c>
      <c r="P511" s="171" t="str">
        <f t="shared" si="151"/>
        <v xml:space="preserve"> </v>
      </c>
      <c r="Q511" s="172" t="str">
        <f t="shared" si="152"/>
        <v xml:space="preserve"> </v>
      </c>
      <c r="R511" s="173"/>
    </row>
    <row r="512" spans="1:18" s="145" customFormat="1" ht="12.75" x14ac:dyDescent="0.25">
      <c r="A512" s="166" t="s">
        <v>708</v>
      </c>
      <c r="B512" s="151"/>
      <c r="C512" s="164">
        <v>12</v>
      </c>
      <c r="D512" s="168">
        <v>1</v>
      </c>
      <c r="E512" s="169">
        <v>1</v>
      </c>
      <c r="F512" s="168">
        <v>4</v>
      </c>
      <c r="G512" s="170">
        <v>7</v>
      </c>
      <c r="H512" s="171" t="str">
        <f t="shared" si="143"/>
        <v xml:space="preserve"> </v>
      </c>
      <c r="I512" s="171" t="str">
        <f t="shared" si="144"/>
        <v xml:space="preserve"> </v>
      </c>
      <c r="J512" s="171">
        <f t="shared" si="145"/>
        <v>28</v>
      </c>
      <c r="K512" s="171" t="str">
        <f t="shared" si="146"/>
        <v xml:space="preserve"> </v>
      </c>
      <c r="L512" s="171" t="str">
        <f t="shared" si="147"/>
        <v xml:space="preserve"> </v>
      </c>
      <c r="M512" s="171" t="str">
        <f t="shared" si="148"/>
        <v xml:space="preserve"> </v>
      </c>
      <c r="N512" s="171" t="str">
        <f t="shared" si="149"/>
        <v xml:space="preserve"> </v>
      </c>
      <c r="O512" s="171" t="str">
        <f t="shared" si="150"/>
        <v xml:space="preserve"> </v>
      </c>
      <c r="P512" s="171" t="str">
        <f t="shared" si="151"/>
        <v xml:space="preserve"> </v>
      </c>
      <c r="Q512" s="172" t="str">
        <f t="shared" si="152"/>
        <v xml:space="preserve"> </v>
      </c>
      <c r="R512" s="173"/>
    </row>
    <row r="513" spans="1:18" s="145" customFormat="1" ht="12.75" x14ac:dyDescent="0.25">
      <c r="A513" s="166" t="s">
        <v>709</v>
      </c>
      <c r="B513" s="151"/>
      <c r="C513" s="164">
        <v>16</v>
      </c>
      <c r="D513" s="168">
        <v>1</v>
      </c>
      <c r="E513" s="169">
        <v>1</v>
      </c>
      <c r="F513" s="168">
        <v>4</v>
      </c>
      <c r="G513" s="170">
        <v>5.5</v>
      </c>
      <c r="H513" s="171" t="str">
        <f t="shared" si="143"/>
        <v xml:space="preserve"> </v>
      </c>
      <c r="I513" s="171" t="str">
        <f t="shared" si="144"/>
        <v xml:space="preserve"> </v>
      </c>
      <c r="J513" s="171" t="str">
        <f t="shared" si="145"/>
        <v xml:space="preserve"> </v>
      </c>
      <c r="K513" s="171" t="str">
        <f t="shared" si="146"/>
        <v xml:space="preserve"> </v>
      </c>
      <c r="L513" s="171">
        <f t="shared" si="147"/>
        <v>22</v>
      </c>
      <c r="M513" s="171" t="str">
        <f t="shared" si="148"/>
        <v xml:space="preserve"> </v>
      </c>
      <c r="N513" s="171" t="str">
        <f t="shared" si="149"/>
        <v xml:space="preserve"> </v>
      </c>
      <c r="O513" s="171" t="str">
        <f t="shared" si="150"/>
        <v xml:space="preserve"> </v>
      </c>
      <c r="P513" s="171" t="str">
        <f t="shared" si="151"/>
        <v xml:space="preserve"> </v>
      </c>
      <c r="Q513" s="172" t="str">
        <f t="shared" si="152"/>
        <v xml:space="preserve"> </v>
      </c>
      <c r="R513" s="173"/>
    </row>
    <row r="514" spans="1:18" s="145" customFormat="1" ht="12.75" x14ac:dyDescent="0.25">
      <c r="A514" s="166" t="s">
        <v>710</v>
      </c>
      <c r="B514" s="151"/>
      <c r="C514" s="164">
        <v>16</v>
      </c>
      <c r="D514" s="168">
        <v>1</v>
      </c>
      <c r="E514" s="169">
        <v>1</v>
      </c>
      <c r="F514" s="168">
        <v>4</v>
      </c>
      <c r="G514" s="170">
        <v>12</v>
      </c>
      <c r="H514" s="171" t="str">
        <f t="shared" si="143"/>
        <v xml:space="preserve"> </v>
      </c>
      <c r="I514" s="171" t="str">
        <f t="shared" si="144"/>
        <v xml:space="preserve"> </v>
      </c>
      <c r="J514" s="171" t="str">
        <f t="shared" si="145"/>
        <v xml:space="preserve"> </v>
      </c>
      <c r="K514" s="171" t="str">
        <f t="shared" si="146"/>
        <v xml:space="preserve"> </v>
      </c>
      <c r="L514" s="171">
        <f t="shared" si="147"/>
        <v>48</v>
      </c>
      <c r="M514" s="171" t="str">
        <f t="shared" si="148"/>
        <v xml:space="preserve"> </v>
      </c>
      <c r="N514" s="171" t="str">
        <f t="shared" si="149"/>
        <v xml:space="preserve"> </v>
      </c>
      <c r="O514" s="171" t="str">
        <f t="shared" si="150"/>
        <v xml:space="preserve"> </v>
      </c>
      <c r="P514" s="171" t="str">
        <f t="shared" si="151"/>
        <v xml:space="preserve"> </v>
      </c>
      <c r="Q514" s="172" t="str">
        <f t="shared" si="152"/>
        <v xml:space="preserve"> </v>
      </c>
      <c r="R514" s="173"/>
    </row>
    <row r="515" spans="1:18" s="145" customFormat="1" ht="12.75" x14ac:dyDescent="0.25">
      <c r="A515" s="166" t="s">
        <v>711</v>
      </c>
      <c r="B515" s="151" t="s">
        <v>265</v>
      </c>
      <c r="C515" s="164">
        <v>8</v>
      </c>
      <c r="D515" s="168">
        <v>1</v>
      </c>
      <c r="E515" s="169">
        <v>1</v>
      </c>
      <c r="F515" s="168">
        <v>181</v>
      </c>
      <c r="G515" s="170">
        <v>1.88</v>
      </c>
      <c r="H515" s="171">
        <f t="shared" si="143"/>
        <v>340.28</v>
      </c>
      <c r="I515" s="171" t="str">
        <f t="shared" si="144"/>
        <v xml:space="preserve"> </v>
      </c>
      <c r="J515" s="171" t="str">
        <f t="shared" si="145"/>
        <v xml:space="preserve"> </v>
      </c>
      <c r="K515" s="171" t="str">
        <f t="shared" si="146"/>
        <v xml:space="preserve"> </v>
      </c>
      <c r="L515" s="171" t="str">
        <f t="shared" si="147"/>
        <v xml:space="preserve"> </v>
      </c>
      <c r="M515" s="171" t="str">
        <f t="shared" si="148"/>
        <v xml:space="preserve"> </v>
      </c>
      <c r="N515" s="171" t="str">
        <f t="shared" si="149"/>
        <v xml:space="preserve"> </v>
      </c>
      <c r="O515" s="171" t="str">
        <f t="shared" si="150"/>
        <v xml:space="preserve"> </v>
      </c>
      <c r="P515" s="171" t="str">
        <f t="shared" si="151"/>
        <v xml:space="preserve"> </v>
      </c>
      <c r="Q515" s="172" t="str">
        <f t="shared" si="152"/>
        <v xml:space="preserve"> </v>
      </c>
      <c r="R515" s="173"/>
    </row>
    <row r="516" spans="1:18" s="145" customFormat="1" ht="12.75" x14ac:dyDescent="0.25">
      <c r="A516" s="166" t="s">
        <v>712</v>
      </c>
      <c r="B516" s="167" t="s">
        <v>696</v>
      </c>
      <c r="C516" s="164">
        <v>14</v>
      </c>
      <c r="D516" s="168">
        <v>1</v>
      </c>
      <c r="E516" s="169">
        <v>1</v>
      </c>
      <c r="F516" s="168">
        <v>3</v>
      </c>
      <c r="G516" s="170">
        <v>4.5</v>
      </c>
      <c r="H516" s="171" t="str">
        <f t="shared" si="143"/>
        <v xml:space="preserve"> </v>
      </c>
      <c r="I516" s="171" t="str">
        <f t="shared" si="144"/>
        <v xml:space="preserve"> </v>
      </c>
      <c r="J516" s="171" t="str">
        <f t="shared" si="145"/>
        <v xml:space="preserve"> </v>
      </c>
      <c r="K516" s="171">
        <f t="shared" si="146"/>
        <v>13.5</v>
      </c>
      <c r="L516" s="171" t="str">
        <f t="shared" si="147"/>
        <v xml:space="preserve"> </v>
      </c>
      <c r="M516" s="171" t="str">
        <f t="shared" si="148"/>
        <v xml:space="preserve"> </v>
      </c>
      <c r="N516" s="171" t="str">
        <f t="shared" si="149"/>
        <v xml:space="preserve"> </v>
      </c>
      <c r="O516" s="171" t="str">
        <f t="shared" si="150"/>
        <v xml:space="preserve"> </v>
      </c>
      <c r="P516" s="171" t="str">
        <f t="shared" si="151"/>
        <v xml:space="preserve"> </v>
      </c>
      <c r="Q516" s="172" t="str">
        <f t="shared" si="152"/>
        <v xml:space="preserve"> </v>
      </c>
      <c r="R516" s="173"/>
    </row>
    <row r="517" spans="1:18" s="145" customFormat="1" ht="12.75" x14ac:dyDescent="0.25">
      <c r="A517" s="166" t="s">
        <v>713</v>
      </c>
      <c r="B517" s="167"/>
      <c r="C517" s="164">
        <v>12</v>
      </c>
      <c r="D517" s="168">
        <v>1</v>
      </c>
      <c r="E517" s="169">
        <v>1</v>
      </c>
      <c r="F517" s="168">
        <v>3</v>
      </c>
      <c r="G517" s="170">
        <v>3.5</v>
      </c>
      <c r="H517" s="171" t="str">
        <f t="shared" si="143"/>
        <v xml:space="preserve"> </v>
      </c>
      <c r="I517" s="171" t="str">
        <f t="shared" si="144"/>
        <v xml:space="preserve"> </v>
      </c>
      <c r="J517" s="171">
        <f t="shared" si="145"/>
        <v>10.5</v>
      </c>
      <c r="K517" s="171" t="str">
        <f t="shared" si="146"/>
        <v xml:space="preserve"> </v>
      </c>
      <c r="L517" s="171" t="str">
        <f t="shared" si="147"/>
        <v xml:space="preserve"> </v>
      </c>
      <c r="M517" s="171" t="str">
        <f t="shared" si="148"/>
        <v xml:space="preserve"> </v>
      </c>
      <c r="N517" s="171" t="str">
        <f t="shared" si="149"/>
        <v xml:space="preserve"> </v>
      </c>
      <c r="O517" s="171" t="str">
        <f t="shared" si="150"/>
        <v xml:space="preserve"> </v>
      </c>
      <c r="P517" s="171" t="str">
        <f t="shared" si="151"/>
        <v xml:space="preserve"> </v>
      </c>
      <c r="Q517" s="172" t="str">
        <f t="shared" si="152"/>
        <v xml:space="preserve"> </v>
      </c>
      <c r="R517" s="173"/>
    </row>
    <row r="518" spans="1:18" s="145" customFormat="1" ht="12.75" x14ac:dyDescent="0.25">
      <c r="A518" s="166" t="s">
        <v>714</v>
      </c>
      <c r="B518" s="151"/>
      <c r="C518" s="164">
        <v>12</v>
      </c>
      <c r="D518" s="168">
        <v>1</v>
      </c>
      <c r="E518" s="169">
        <v>1</v>
      </c>
      <c r="F518" s="168">
        <v>3</v>
      </c>
      <c r="G518" s="170">
        <v>11.2</v>
      </c>
      <c r="H518" s="171" t="str">
        <f t="shared" si="143"/>
        <v xml:space="preserve"> </v>
      </c>
      <c r="I518" s="171" t="str">
        <f t="shared" si="144"/>
        <v xml:space="preserve"> </v>
      </c>
      <c r="J518" s="171">
        <f t="shared" si="145"/>
        <v>33.599999999999994</v>
      </c>
      <c r="K518" s="171" t="str">
        <f t="shared" si="146"/>
        <v xml:space="preserve"> </v>
      </c>
      <c r="L518" s="171" t="str">
        <f t="shared" si="147"/>
        <v xml:space="preserve"> </v>
      </c>
      <c r="M518" s="171" t="str">
        <f t="shared" si="148"/>
        <v xml:space="preserve"> </v>
      </c>
      <c r="N518" s="171" t="str">
        <f t="shared" si="149"/>
        <v xml:space="preserve"> </v>
      </c>
      <c r="O518" s="171" t="str">
        <f t="shared" si="150"/>
        <v xml:space="preserve"> </v>
      </c>
      <c r="P518" s="171" t="str">
        <f t="shared" si="151"/>
        <v xml:space="preserve"> </v>
      </c>
      <c r="Q518" s="172" t="str">
        <f t="shared" si="152"/>
        <v xml:space="preserve"> </v>
      </c>
      <c r="R518" s="173"/>
    </row>
    <row r="519" spans="1:18" s="145" customFormat="1" ht="12.75" x14ac:dyDescent="0.25">
      <c r="A519" s="166" t="s">
        <v>715</v>
      </c>
      <c r="B519" s="151"/>
      <c r="C519" s="164">
        <v>14</v>
      </c>
      <c r="D519" s="168">
        <v>1</v>
      </c>
      <c r="E519" s="169">
        <v>1</v>
      </c>
      <c r="F519" s="168">
        <v>3</v>
      </c>
      <c r="G519" s="170">
        <v>11.2</v>
      </c>
      <c r="H519" s="171" t="str">
        <f t="shared" si="143"/>
        <v xml:space="preserve"> </v>
      </c>
      <c r="I519" s="171" t="str">
        <f t="shared" si="144"/>
        <v xml:space="preserve"> </v>
      </c>
      <c r="J519" s="171" t="str">
        <f t="shared" si="145"/>
        <v xml:space="preserve"> </v>
      </c>
      <c r="K519" s="171">
        <f t="shared" si="146"/>
        <v>33.599999999999994</v>
      </c>
      <c r="L519" s="171" t="str">
        <f t="shared" si="147"/>
        <v xml:space="preserve"> </v>
      </c>
      <c r="M519" s="171" t="str">
        <f t="shared" si="148"/>
        <v xml:space="preserve"> </v>
      </c>
      <c r="N519" s="171" t="str">
        <f t="shared" si="149"/>
        <v xml:space="preserve"> </v>
      </c>
      <c r="O519" s="171" t="str">
        <f t="shared" si="150"/>
        <v xml:space="preserve"> </v>
      </c>
      <c r="P519" s="171" t="str">
        <f t="shared" si="151"/>
        <v xml:space="preserve"> </v>
      </c>
      <c r="Q519" s="172" t="str">
        <f t="shared" si="152"/>
        <v xml:space="preserve"> </v>
      </c>
      <c r="R519" s="173"/>
    </row>
    <row r="520" spans="1:18" s="145" customFormat="1" ht="12.75" x14ac:dyDescent="0.25">
      <c r="A520" s="166" t="s">
        <v>716</v>
      </c>
      <c r="B520" s="151" t="s">
        <v>265</v>
      </c>
      <c r="C520" s="164">
        <v>8</v>
      </c>
      <c r="D520" s="168">
        <v>1</v>
      </c>
      <c r="E520" s="169">
        <v>1</v>
      </c>
      <c r="F520" s="168">
        <v>65</v>
      </c>
      <c r="G520" s="170">
        <v>1.78</v>
      </c>
      <c r="H520" s="171">
        <f t="shared" si="143"/>
        <v>115.7</v>
      </c>
      <c r="I520" s="171" t="str">
        <f t="shared" si="144"/>
        <v xml:space="preserve"> </v>
      </c>
      <c r="J520" s="171" t="str">
        <f t="shared" si="145"/>
        <v xml:space="preserve"> </v>
      </c>
      <c r="K520" s="171" t="str">
        <f t="shared" si="146"/>
        <v xml:space="preserve"> </v>
      </c>
      <c r="L520" s="171" t="str">
        <f t="shared" si="147"/>
        <v xml:space="preserve"> </v>
      </c>
      <c r="M520" s="171" t="str">
        <f t="shared" si="148"/>
        <v xml:space="preserve"> </v>
      </c>
      <c r="N520" s="171" t="str">
        <f t="shared" si="149"/>
        <v xml:space="preserve"> </v>
      </c>
      <c r="O520" s="171" t="str">
        <f t="shared" si="150"/>
        <v xml:space="preserve"> </v>
      </c>
      <c r="P520" s="171" t="str">
        <f t="shared" si="151"/>
        <v xml:space="preserve"> </v>
      </c>
      <c r="Q520" s="172" t="str">
        <f t="shared" si="152"/>
        <v xml:space="preserve"> </v>
      </c>
      <c r="R520" s="173"/>
    </row>
    <row r="521" spans="1:18" s="145" customFormat="1" ht="12.75" x14ac:dyDescent="0.25">
      <c r="A521" s="166" t="s">
        <v>717</v>
      </c>
      <c r="B521" s="151" t="s">
        <v>697</v>
      </c>
      <c r="C521" s="164">
        <v>14</v>
      </c>
      <c r="D521" s="168">
        <v>1</v>
      </c>
      <c r="E521" s="169">
        <v>1</v>
      </c>
      <c r="F521" s="168">
        <v>3</v>
      </c>
      <c r="G521" s="170">
        <v>3.75</v>
      </c>
      <c r="H521" s="171" t="str">
        <f t="shared" si="143"/>
        <v xml:space="preserve"> </v>
      </c>
      <c r="I521" s="171" t="str">
        <f t="shared" si="144"/>
        <v xml:space="preserve"> </v>
      </c>
      <c r="J521" s="171" t="str">
        <f t="shared" si="145"/>
        <v xml:space="preserve"> </v>
      </c>
      <c r="K521" s="171">
        <f t="shared" si="146"/>
        <v>11.25</v>
      </c>
      <c r="L521" s="171" t="str">
        <f t="shared" si="147"/>
        <v xml:space="preserve"> </v>
      </c>
      <c r="M521" s="171" t="str">
        <f t="shared" si="148"/>
        <v xml:space="preserve"> </v>
      </c>
      <c r="N521" s="171" t="str">
        <f t="shared" si="149"/>
        <v xml:space="preserve"> </v>
      </c>
      <c r="O521" s="171" t="str">
        <f t="shared" si="150"/>
        <v xml:space="preserve"> </v>
      </c>
      <c r="P521" s="171" t="str">
        <f t="shared" si="151"/>
        <v xml:space="preserve"> </v>
      </c>
      <c r="Q521" s="172" t="str">
        <f t="shared" si="152"/>
        <v xml:space="preserve"> </v>
      </c>
      <c r="R521" s="173"/>
    </row>
    <row r="522" spans="1:18" s="145" customFormat="1" ht="12.75" x14ac:dyDescent="0.25">
      <c r="A522" s="166" t="s">
        <v>718</v>
      </c>
      <c r="B522" s="151"/>
      <c r="C522" s="164">
        <v>16</v>
      </c>
      <c r="D522" s="168">
        <v>1</v>
      </c>
      <c r="E522" s="169">
        <v>1</v>
      </c>
      <c r="F522" s="168">
        <v>3</v>
      </c>
      <c r="G522" s="170">
        <v>4.25</v>
      </c>
      <c r="H522" s="171" t="str">
        <f t="shared" si="143"/>
        <v xml:space="preserve"> </v>
      </c>
      <c r="I522" s="171" t="str">
        <f t="shared" si="144"/>
        <v xml:space="preserve"> </v>
      </c>
      <c r="J522" s="171" t="str">
        <f t="shared" si="145"/>
        <v xml:space="preserve"> </v>
      </c>
      <c r="K522" s="171" t="str">
        <f t="shared" si="146"/>
        <v xml:space="preserve"> </v>
      </c>
      <c r="L522" s="171">
        <f t="shared" si="147"/>
        <v>12.75</v>
      </c>
      <c r="M522" s="171" t="str">
        <f t="shared" si="148"/>
        <v xml:space="preserve"> </v>
      </c>
      <c r="N522" s="171" t="str">
        <f t="shared" si="149"/>
        <v xml:space="preserve"> </v>
      </c>
      <c r="O522" s="171" t="str">
        <f t="shared" si="150"/>
        <v xml:space="preserve"> </v>
      </c>
      <c r="P522" s="171" t="str">
        <f t="shared" si="151"/>
        <v xml:space="preserve"> </v>
      </c>
      <c r="Q522" s="172" t="str">
        <f t="shared" si="152"/>
        <v xml:space="preserve"> </v>
      </c>
      <c r="R522" s="173"/>
    </row>
    <row r="523" spans="1:18" s="145" customFormat="1" ht="12.75" x14ac:dyDescent="0.25">
      <c r="A523" s="166" t="s">
        <v>719</v>
      </c>
      <c r="B523" s="151"/>
      <c r="C523" s="164">
        <v>12</v>
      </c>
      <c r="D523" s="168">
        <v>1</v>
      </c>
      <c r="E523" s="169">
        <v>1</v>
      </c>
      <c r="F523" s="168">
        <v>3</v>
      </c>
      <c r="G523" s="170">
        <v>6</v>
      </c>
      <c r="H523" s="171" t="str">
        <f t="shared" si="143"/>
        <v xml:space="preserve"> </v>
      </c>
      <c r="I523" s="171" t="str">
        <f t="shared" si="144"/>
        <v xml:space="preserve"> </v>
      </c>
      <c r="J523" s="171">
        <f t="shared" si="145"/>
        <v>18</v>
      </c>
      <c r="K523" s="171" t="str">
        <f t="shared" si="146"/>
        <v xml:space="preserve"> </v>
      </c>
      <c r="L523" s="171" t="str">
        <f t="shared" si="147"/>
        <v xml:space="preserve"> </v>
      </c>
      <c r="M523" s="171" t="str">
        <f t="shared" si="148"/>
        <v xml:space="preserve"> </v>
      </c>
      <c r="N523" s="171" t="str">
        <f t="shared" si="149"/>
        <v xml:space="preserve"> </v>
      </c>
      <c r="O523" s="171" t="str">
        <f t="shared" si="150"/>
        <v xml:space="preserve"> </v>
      </c>
      <c r="P523" s="171" t="str">
        <f t="shared" si="151"/>
        <v xml:space="preserve"> </v>
      </c>
      <c r="Q523" s="172" t="str">
        <f t="shared" si="152"/>
        <v xml:space="preserve"> </v>
      </c>
      <c r="R523" s="173"/>
    </row>
    <row r="524" spans="1:18" s="145" customFormat="1" ht="12.75" x14ac:dyDescent="0.25">
      <c r="A524" s="166" t="s">
        <v>720</v>
      </c>
      <c r="B524" s="151"/>
      <c r="C524" s="164">
        <v>14</v>
      </c>
      <c r="D524" s="168">
        <v>1</v>
      </c>
      <c r="E524" s="169">
        <v>1</v>
      </c>
      <c r="F524" s="168">
        <v>3</v>
      </c>
      <c r="G524" s="170">
        <v>6</v>
      </c>
      <c r="H524" s="171" t="str">
        <f t="shared" si="143"/>
        <v xml:space="preserve"> </v>
      </c>
      <c r="I524" s="171" t="str">
        <f t="shared" si="144"/>
        <v xml:space="preserve"> </v>
      </c>
      <c r="J524" s="171" t="str">
        <f t="shared" si="145"/>
        <v xml:space="preserve"> </v>
      </c>
      <c r="K524" s="171">
        <f t="shared" si="146"/>
        <v>18</v>
      </c>
      <c r="L524" s="171" t="str">
        <f t="shared" si="147"/>
        <v xml:space="preserve"> </v>
      </c>
      <c r="M524" s="171" t="str">
        <f t="shared" si="148"/>
        <v xml:space="preserve"> </v>
      </c>
      <c r="N524" s="171" t="str">
        <f t="shared" si="149"/>
        <v xml:space="preserve"> </v>
      </c>
      <c r="O524" s="171" t="str">
        <f t="shared" si="150"/>
        <v xml:space="preserve"> </v>
      </c>
      <c r="P524" s="171" t="str">
        <f t="shared" si="151"/>
        <v xml:space="preserve"> </v>
      </c>
      <c r="Q524" s="172" t="str">
        <f t="shared" si="152"/>
        <v xml:space="preserve"> </v>
      </c>
      <c r="R524" s="173"/>
    </row>
    <row r="525" spans="1:18" s="145" customFormat="1" ht="12.75" x14ac:dyDescent="0.25">
      <c r="A525" s="166" t="s">
        <v>721</v>
      </c>
      <c r="B525" s="167"/>
      <c r="C525" s="164">
        <v>16</v>
      </c>
      <c r="D525" s="168">
        <v>1</v>
      </c>
      <c r="E525" s="169">
        <v>1</v>
      </c>
      <c r="F525" s="168">
        <v>2</v>
      </c>
      <c r="G525" s="170">
        <v>3.75</v>
      </c>
      <c r="H525" s="171" t="str">
        <f t="shared" si="143"/>
        <v xml:space="preserve"> </v>
      </c>
      <c r="I525" s="171" t="str">
        <f t="shared" si="144"/>
        <v xml:space="preserve"> </v>
      </c>
      <c r="J525" s="171" t="str">
        <f t="shared" si="145"/>
        <v xml:space="preserve"> </v>
      </c>
      <c r="K525" s="171" t="str">
        <f t="shared" si="146"/>
        <v xml:space="preserve"> </v>
      </c>
      <c r="L525" s="171">
        <f t="shared" si="147"/>
        <v>7.5</v>
      </c>
      <c r="M525" s="171" t="str">
        <f t="shared" si="148"/>
        <v xml:space="preserve"> </v>
      </c>
      <c r="N525" s="171" t="str">
        <f t="shared" si="149"/>
        <v xml:space="preserve"> </v>
      </c>
      <c r="O525" s="171" t="str">
        <f t="shared" si="150"/>
        <v xml:space="preserve"> </v>
      </c>
      <c r="P525" s="171" t="str">
        <f t="shared" si="151"/>
        <v xml:space="preserve"> </v>
      </c>
      <c r="Q525" s="172" t="str">
        <f t="shared" si="152"/>
        <v xml:space="preserve"> </v>
      </c>
      <c r="R525" s="173"/>
    </row>
    <row r="526" spans="1:18" s="145" customFormat="1" ht="12.75" x14ac:dyDescent="0.25">
      <c r="A526" s="166" t="s">
        <v>722</v>
      </c>
      <c r="B526" s="167"/>
      <c r="C526" s="164">
        <v>12</v>
      </c>
      <c r="D526" s="168">
        <v>1</v>
      </c>
      <c r="E526" s="169">
        <v>1</v>
      </c>
      <c r="F526" s="168">
        <v>2</v>
      </c>
      <c r="G526" s="170">
        <v>4.25</v>
      </c>
      <c r="H526" s="171" t="str">
        <f t="shared" si="143"/>
        <v xml:space="preserve"> </v>
      </c>
      <c r="I526" s="171" t="str">
        <f t="shared" si="144"/>
        <v xml:space="preserve"> </v>
      </c>
      <c r="J526" s="171">
        <f t="shared" si="145"/>
        <v>8.5</v>
      </c>
      <c r="K526" s="171" t="str">
        <f t="shared" si="146"/>
        <v xml:space="preserve"> </v>
      </c>
      <c r="L526" s="171" t="str">
        <f t="shared" si="147"/>
        <v xml:space="preserve"> </v>
      </c>
      <c r="M526" s="171" t="str">
        <f t="shared" si="148"/>
        <v xml:space="preserve"> </v>
      </c>
      <c r="N526" s="171" t="str">
        <f t="shared" si="149"/>
        <v xml:space="preserve"> </v>
      </c>
      <c r="O526" s="171" t="str">
        <f t="shared" si="150"/>
        <v xml:space="preserve"> </v>
      </c>
      <c r="P526" s="171" t="str">
        <f t="shared" si="151"/>
        <v xml:space="preserve"> </v>
      </c>
      <c r="Q526" s="172" t="str">
        <f t="shared" si="152"/>
        <v xml:space="preserve"> </v>
      </c>
      <c r="R526" s="173"/>
    </row>
    <row r="527" spans="1:18" s="145" customFormat="1" ht="12.75" x14ac:dyDescent="0.25">
      <c r="A527" s="166" t="s">
        <v>723</v>
      </c>
      <c r="B527" s="151" t="s">
        <v>265</v>
      </c>
      <c r="C527" s="164">
        <v>8</v>
      </c>
      <c r="D527" s="168">
        <v>1</v>
      </c>
      <c r="E527" s="169">
        <v>1</v>
      </c>
      <c r="F527" s="168">
        <v>45</v>
      </c>
      <c r="G527" s="170">
        <v>1.28</v>
      </c>
      <c r="H527" s="171">
        <f t="shared" si="143"/>
        <v>57.6</v>
      </c>
      <c r="I527" s="171" t="str">
        <f t="shared" si="144"/>
        <v xml:space="preserve"> </v>
      </c>
      <c r="J527" s="171" t="str">
        <f t="shared" si="145"/>
        <v xml:space="preserve"> </v>
      </c>
      <c r="K527" s="171" t="str">
        <f t="shared" si="146"/>
        <v xml:space="preserve"> </v>
      </c>
      <c r="L527" s="171" t="str">
        <f t="shared" si="147"/>
        <v xml:space="preserve"> </v>
      </c>
      <c r="M527" s="171" t="str">
        <f t="shared" si="148"/>
        <v xml:space="preserve"> </v>
      </c>
      <c r="N527" s="171" t="str">
        <f t="shared" si="149"/>
        <v xml:space="preserve"> </v>
      </c>
      <c r="O527" s="171" t="str">
        <f t="shared" si="150"/>
        <v xml:space="preserve"> </v>
      </c>
      <c r="P527" s="171" t="str">
        <f t="shared" si="151"/>
        <v xml:space="preserve"> </v>
      </c>
      <c r="Q527" s="172" t="str">
        <f t="shared" si="152"/>
        <v xml:space="preserve"> </v>
      </c>
      <c r="R527" s="173"/>
    </row>
    <row r="528" spans="1:18" s="145" customFormat="1" ht="12.75" x14ac:dyDescent="0.25">
      <c r="A528" s="166" t="s">
        <v>724</v>
      </c>
      <c r="B528" s="151" t="s">
        <v>698</v>
      </c>
      <c r="C528" s="164">
        <v>12</v>
      </c>
      <c r="D528" s="168">
        <v>1</v>
      </c>
      <c r="E528" s="169">
        <v>1</v>
      </c>
      <c r="F528" s="168">
        <v>2</v>
      </c>
      <c r="G528" s="170">
        <v>2.9</v>
      </c>
      <c r="H528" s="171" t="str">
        <f t="shared" si="143"/>
        <v xml:space="preserve"> </v>
      </c>
      <c r="I528" s="171" t="str">
        <f t="shared" si="144"/>
        <v xml:space="preserve"> </v>
      </c>
      <c r="J528" s="171">
        <f t="shared" si="145"/>
        <v>5.8</v>
      </c>
      <c r="K528" s="171" t="str">
        <f t="shared" si="146"/>
        <v xml:space="preserve"> </v>
      </c>
      <c r="L528" s="171" t="str">
        <f t="shared" si="147"/>
        <v xml:space="preserve"> </v>
      </c>
      <c r="M528" s="171" t="str">
        <f t="shared" si="148"/>
        <v xml:space="preserve"> </v>
      </c>
      <c r="N528" s="171" t="str">
        <f t="shared" si="149"/>
        <v xml:space="preserve"> </v>
      </c>
      <c r="O528" s="171" t="str">
        <f t="shared" si="150"/>
        <v xml:space="preserve"> </v>
      </c>
      <c r="P528" s="171" t="str">
        <f t="shared" si="151"/>
        <v xml:space="preserve"> </v>
      </c>
      <c r="Q528" s="172" t="str">
        <f t="shared" si="152"/>
        <v xml:space="preserve"> </v>
      </c>
      <c r="R528" s="173"/>
    </row>
    <row r="529" spans="1:18" s="145" customFormat="1" ht="12.75" x14ac:dyDescent="0.25">
      <c r="A529" s="166" t="s">
        <v>725</v>
      </c>
      <c r="B529" s="167"/>
      <c r="C529" s="164">
        <v>12</v>
      </c>
      <c r="D529" s="168">
        <v>1</v>
      </c>
      <c r="E529" s="169">
        <v>1</v>
      </c>
      <c r="F529" s="168">
        <v>3</v>
      </c>
      <c r="G529" s="170">
        <v>5.0999999999999996</v>
      </c>
      <c r="H529" s="171" t="str">
        <f t="shared" si="143"/>
        <v xml:space="preserve"> </v>
      </c>
      <c r="I529" s="171" t="str">
        <f t="shared" si="144"/>
        <v xml:space="preserve"> </v>
      </c>
      <c r="J529" s="171">
        <f t="shared" si="145"/>
        <v>15.299999999999999</v>
      </c>
      <c r="K529" s="171" t="str">
        <f t="shared" si="146"/>
        <v xml:space="preserve"> </v>
      </c>
      <c r="L529" s="171" t="str">
        <f t="shared" si="147"/>
        <v xml:space="preserve"> </v>
      </c>
      <c r="M529" s="171" t="str">
        <f t="shared" si="148"/>
        <v xml:space="preserve"> </v>
      </c>
      <c r="N529" s="171" t="str">
        <f t="shared" si="149"/>
        <v xml:space="preserve"> </v>
      </c>
      <c r="O529" s="171" t="str">
        <f t="shared" si="150"/>
        <v xml:space="preserve"> </v>
      </c>
      <c r="P529" s="171" t="str">
        <f t="shared" si="151"/>
        <v xml:space="preserve"> </v>
      </c>
      <c r="Q529" s="172" t="str">
        <f t="shared" si="152"/>
        <v xml:space="preserve"> </v>
      </c>
      <c r="R529" s="173"/>
    </row>
    <row r="530" spans="1:18" s="145" customFormat="1" ht="12.75" x14ac:dyDescent="0.25">
      <c r="A530" s="166" t="s">
        <v>726</v>
      </c>
      <c r="B530" s="174"/>
      <c r="C530" s="164">
        <v>14</v>
      </c>
      <c r="D530" s="168">
        <v>1</v>
      </c>
      <c r="E530" s="169">
        <v>1</v>
      </c>
      <c r="F530" s="168">
        <v>3</v>
      </c>
      <c r="G530" s="170">
        <v>5.0999999999999996</v>
      </c>
      <c r="H530" s="171" t="str">
        <f t="shared" si="143"/>
        <v xml:space="preserve"> </v>
      </c>
      <c r="I530" s="171" t="str">
        <f t="shared" si="144"/>
        <v xml:space="preserve"> </v>
      </c>
      <c r="J530" s="171" t="str">
        <f t="shared" si="145"/>
        <v xml:space="preserve"> </v>
      </c>
      <c r="K530" s="171">
        <f t="shared" si="146"/>
        <v>15.299999999999999</v>
      </c>
      <c r="L530" s="171" t="str">
        <f t="shared" si="147"/>
        <v xml:space="preserve"> </v>
      </c>
      <c r="M530" s="171" t="str">
        <f t="shared" si="148"/>
        <v xml:space="preserve"> </v>
      </c>
      <c r="N530" s="171" t="str">
        <f t="shared" si="149"/>
        <v xml:space="preserve"> </v>
      </c>
      <c r="O530" s="171" t="str">
        <f t="shared" si="150"/>
        <v xml:space="preserve"> </v>
      </c>
      <c r="P530" s="171" t="str">
        <f t="shared" si="151"/>
        <v xml:space="preserve"> </v>
      </c>
      <c r="Q530" s="172" t="str">
        <f t="shared" si="152"/>
        <v xml:space="preserve"> </v>
      </c>
      <c r="R530" s="173"/>
    </row>
    <row r="531" spans="1:18" s="145" customFormat="1" ht="12.75" x14ac:dyDescent="0.25">
      <c r="A531" s="166" t="s">
        <v>727</v>
      </c>
      <c r="B531" s="174"/>
      <c r="C531" s="164">
        <v>14</v>
      </c>
      <c r="D531" s="168">
        <v>1</v>
      </c>
      <c r="E531" s="169">
        <v>1</v>
      </c>
      <c r="F531" s="168">
        <v>2</v>
      </c>
      <c r="G531" s="170">
        <v>2.9</v>
      </c>
      <c r="H531" s="171" t="str">
        <f t="shared" si="143"/>
        <v xml:space="preserve"> </v>
      </c>
      <c r="I531" s="171" t="str">
        <f t="shared" si="144"/>
        <v xml:space="preserve"> </v>
      </c>
      <c r="J531" s="171" t="str">
        <f t="shared" si="145"/>
        <v xml:space="preserve"> </v>
      </c>
      <c r="K531" s="171">
        <f t="shared" si="146"/>
        <v>5.8</v>
      </c>
      <c r="L531" s="171" t="str">
        <f t="shared" si="147"/>
        <v xml:space="preserve"> </v>
      </c>
      <c r="M531" s="171" t="str">
        <f t="shared" si="148"/>
        <v xml:space="preserve"> </v>
      </c>
      <c r="N531" s="171" t="str">
        <f t="shared" si="149"/>
        <v xml:space="preserve"> </v>
      </c>
      <c r="O531" s="171" t="str">
        <f t="shared" si="150"/>
        <v xml:space="preserve"> </v>
      </c>
      <c r="P531" s="171" t="str">
        <f t="shared" si="151"/>
        <v xml:space="preserve"> </v>
      </c>
      <c r="Q531" s="172" t="str">
        <f t="shared" si="152"/>
        <v xml:space="preserve"> </v>
      </c>
      <c r="R531" s="173"/>
    </row>
    <row r="532" spans="1:18" s="145" customFormat="1" ht="12.75" x14ac:dyDescent="0.25">
      <c r="A532" s="166" t="s">
        <v>728</v>
      </c>
      <c r="B532" s="167" t="s">
        <v>265</v>
      </c>
      <c r="C532" s="164">
        <v>8</v>
      </c>
      <c r="D532" s="168">
        <v>1</v>
      </c>
      <c r="E532" s="169">
        <v>1</v>
      </c>
      <c r="F532" s="168">
        <v>34</v>
      </c>
      <c r="G532" s="170">
        <v>1.78</v>
      </c>
      <c r="H532" s="171">
        <f t="shared" si="143"/>
        <v>60.52</v>
      </c>
      <c r="I532" s="171" t="str">
        <f t="shared" si="144"/>
        <v xml:space="preserve"> </v>
      </c>
      <c r="J532" s="171" t="str">
        <f t="shared" si="145"/>
        <v xml:space="preserve"> </v>
      </c>
      <c r="K532" s="171" t="str">
        <f t="shared" si="146"/>
        <v xml:space="preserve"> </v>
      </c>
      <c r="L532" s="171" t="str">
        <f t="shared" si="147"/>
        <v xml:space="preserve"> </v>
      </c>
      <c r="M532" s="171" t="str">
        <f t="shared" si="148"/>
        <v xml:space="preserve"> </v>
      </c>
      <c r="N532" s="171" t="str">
        <f t="shared" si="149"/>
        <v xml:space="preserve"> </v>
      </c>
      <c r="O532" s="171" t="str">
        <f t="shared" si="150"/>
        <v xml:space="preserve"> </v>
      </c>
      <c r="P532" s="171" t="str">
        <f t="shared" si="151"/>
        <v xml:space="preserve"> </v>
      </c>
      <c r="Q532" s="172" t="str">
        <f t="shared" si="152"/>
        <v xml:space="preserve"> </v>
      </c>
      <c r="R532" s="173"/>
    </row>
    <row r="533" spans="1:18" s="145" customFormat="1" ht="12.75" x14ac:dyDescent="0.25">
      <c r="A533" s="166" t="s">
        <v>729</v>
      </c>
      <c r="B533" s="167" t="s">
        <v>699</v>
      </c>
      <c r="C533" s="164">
        <v>12</v>
      </c>
      <c r="D533" s="168">
        <v>1</v>
      </c>
      <c r="E533" s="169">
        <v>1</v>
      </c>
      <c r="F533" s="168">
        <v>2</v>
      </c>
      <c r="G533" s="170">
        <v>10.35</v>
      </c>
      <c r="H533" s="171" t="str">
        <f t="shared" si="143"/>
        <v xml:space="preserve"> </v>
      </c>
      <c r="I533" s="171" t="str">
        <f t="shared" si="144"/>
        <v xml:space="preserve"> </v>
      </c>
      <c r="J533" s="171">
        <f t="shared" si="145"/>
        <v>20.7</v>
      </c>
      <c r="K533" s="171" t="str">
        <f t="shared" si="146"/>
        <v xml:space="preserve"> </v>
      </c>
      <c r="L533" s="171" t="str">
        <f t="shared" si="147"/>
        <v xml:space="preserve"> </v>
      </c>
      <c r="M533" s="171" t="str">
        <f t="shared" si="148"/>
        <v xml:space="preserve"> </v>
      </c>
      <c r="N533" s="171" t="str">
        <f t="shared" si="149"/>
        <v xml:space="preserve"> </v>
      </c>
      <c r="O533" s="171" t="str">
        <f t="shared" si="150"/>
        <v xml:space="preserve"> </v>
      </c>
      <c r="P533" s="171" t="str">
        <f t="shared" si="151"/>
        <v xml:space="preserve"> </v>
      </c>
      <c r="Q533" s="172" t="str">
        <f t="shared" si="152"/>
        <v xml:space="preserve"> </v>
      </c>
      <c r="R533" s="173"/>
    </row>
    <row r="534" spans="1:18" s="145" customFormat="1" ht="12.75" x14ac:dyDescent="0.25">
      <c r="A534" s="166" t="s">
        <v>730</v>
      </c>
      <c r="B534" s="174"/>
      <c r="C534" s="164">
        <v>16</v>
      </c>
      <c r="D534" s="168">
        <v>1</v>
      </c>
      <c r="E534" s="169">
        <v>1</v>
      </c>
      <c r="F534" s="168">
        <v>3</v>
      </c>
      <c r="G534" s="170">
        <v>6.1</v>
      </c>
      <c r="H534" s="171" t="str">
        <f t="shared" si="143"/>
        <v xml:space="preserve"> </v>
      </c>
      <c r="I534" s="171" t="str">
        <f t="shared" si="144"/>
        <v xml:space="preserve"> </v>
      </c>
      <c r="J534" s="171" t="str">
        <f t="shared" si="145"/>
        <v xml:space="preserve"> </v>
      </c>
      <c r="K534" s="171" t="str">
        <f t="shared" si="146"/>
        <v xml:space="preserve"> </v>
      </c>
      <c r="L534" s="171">
        <f t="shared" si="147"/>
        <v>18.299999999999997</v>
      </c>
      <c r="M534" s="171" t="str">
        <f t="shared" si="148"/>
        <v xml:space="preserve"> </v>
      </c>
      <c r="N534" s="171" t="str">
        <f t="shared" si="149"/>
        <v xml:space="preserve"> </v>
      </c>
      <c r="O534" s="171" t="str">
        <f t="shared" si="150"/>
        <v xml:space="preserve"> </v>
      </c>
      <c r="P534" s="171" t="str">
        <f t="shared" si="151"/>
        <v xml:space="preserve"> </v>
      </c>
      <c r="Q534" s="172" t="str">
        <f t="shared" si="152"/>
        <v xml:space="preserve"> </v>
      </c>
      <c r="R534" s="173"/>
    </row>
    <row r="535" spans="1:18" s="145" customFormat="1" ht="12.75" x14ac:dyDescent="0.25">
      <c r="A535" s="166" t="s">
        <v>731</v>
      </c>
      <c r="B535" s="151" t="s">
        <v>265</v>
      </c>
      <c r="C535" s="164">
        <v>8</v>
      </c>
      <c r="D535" s="168">
        <v>1</v>
      </c>
      <c r="E535" s="169">
        <v>1</v>
      </c>
      <c r="F535" s="168">
        <v>30</v>
      </c>
      <c r="G535" s="170">
        <v>1.28</v>
      </c>
      <c r="H535" s="171">
        <f t="shared" si="143"/>
        <v>38.4</v>
      </c>
      <c r="I535" s="171" t="str">
        <f t="shared" si="144"/>
        <v xml:space="preserve"> </v>
      </c>
      <c r="J535" s="171" t="str">
        <f t="shared" si="145"/>
        <v xml:space="preserve"> </v>
      </c>
      <c r="K535" s="171" t="str">
        <f t="shared" si="146"/>
        <v xml:space="preserve"> </v>
      </c>
      <c r="L535" s="171" t="str">
        <f t="shared" si="147"/>
        <v xml:space="preserve"> </v>
      </c>
      <c r="M535" s="171" t="str">
        <f t="shared" si="148"/>
        <v xml:space="preserve"> </v>
      </c>
      <c r="N535" s="171" t="str">
        <f t="shared" si="149"/>
        <v xml:space="preserve"> </v>
      </c>
      <c r="O535" s="171" t="str">
        <f t="shared" si="150"/>
        <v xml:space="preserve"> </v>
      </c>
      <c r="P535" s="171" t="str">
        <f t="shared" si="151"/>
        <v xml:space="preserve"> </v>
      </c>
      <c r="Q535" s="172" t="str">
        <f t="shared" si="152"/>
        <v xml:space="preserve"> </v>
      </c>
      <c r="R535" s="173"/>
    </row>
    <row r="536" spans="1:18" s="145" customFormat="1" ht="12.75" x14ac:dyDescent="0.25">
      <c r="A536" s="175"/>
      <c r="B536" s="176"/>
      <c r="C536" s="176"/>
      <c r="D536" s="177"/>
      <c r="E536" s="178" t="s">
        <v>301</v>
      </c>
      <c r="F536" s="158"/>
      <c r="G536" s="160"/>
      <c r="H536" s="171">
        <f t="shared" ref="H536:Q536" si="153">SUM(H504:H535)</f>
        <v>1079.0200000000002</v>
      </c>
      <c r="I536" s="171">
        <f t="shared" si="153"/>
        <v>0</v>
      </c>
      <c r="J536" s="171">
        <f t="shared" si="153"/>
        <v>183.75</v>
      </c>
      <c r="K536" s="171">
        <f t="shared" si="153"/>
        <v>97.449999999999989</v>
      </c>
      <c r="L536" s="171">
        <f t="shared" si="153"/>
        <v>241.35000000000002</v>
      </c>
      <c r="M536" s="171">
        <f t="shared" si="153"/>
        <v>0</v>
      </c>
      <c r="N536" s="171">
        <f t="shared" si="153"/>
        <v>0</v>
      </c>
      <c r="O536" s="171">
        <f t="shared" si="153"/>
        <v>0</v>
      </c>
      <c r="P536" s="171">
        <f t="shared" si="153"/>
        <v>0</v>
      </c>
      <c r="Q536" s="179">
        <f t="shared" si="153"/>
        <v>0</v>
      </c>
      <c r="R536" s="173"/>
    </row>
    <row r="537" spans="1:18" s="145" customFormat="1" ht="12.75" x14ac:dyDescent="0.25">
      <c r="A537" s="180"/>
      <c r="B537" s="24"/>
      <c r="C537" s="24"/>
      <c r="D537" s="181"/>
      <c r="E537" s="178" t="s">
        <v>302</v>
      </c>
      <c r="F537" s="158"/>
      <c r="G537" s="160"/>
      <c r="H537" s="171">
        <f t="shared" ref="H537:Q537" si="154">H536*H503</f>
        <v>426.2129000000001</v>
      </c>
      <c r="I537" s="171">
        <f t="shared" si="154"/>
        <v>0</v>
      </c>
      <c r="J537" s="171">
        <f t="shared" si="154"/>
        <v>163.17000000000002</v>
      </c>
      <c r="K537" s="171">
        <f t="shared" si="154"/>
        <v>117.71959999999999</v>
      </c>
      <c r="L537" s="171">
        <f t="shared" si="154"/>
        <v>380.85030000000006</v>
      </c>
      <c r="M537" s="171">
        <f t="shared" si="154"/>
        <v>0</v>
      </c>
      <c r="N537" s="171">
        <f t="shared" si="154"/>
        <v>0</v>
      </c>
      <c r="O537" s="171">
        <f t="shared" si="154"/>
        <v>0</v>
      </c>
      <c r="P537" s="171">
        <f t="shared" si="154"/>
        <v>0</v>
      </c>
      <c r="Q537" s="179">
        <f t="shared" si="154"/>
        <v>0</v>
      </c>
      <c r="R537" s="182"/>
    </row>
    <row r="538" spans="1:18" s="145" customFormat="1" ht="12.75" x14ac:dyDescent="0.25">
      <c r="A538" s="180"/>
      <c r="B538" s="24"/>
      <c r="C538" s="24"/>
      <c r="D538" s="181"/>
      <c r="E538" s="178" t="s">
        <v>303</v>
      </c>
      <c r="F538" s="158"/>
      <c r="G538" s="160"/>
      <c r="H538" s="171">
        <f>H494</f>
        <v>1215.2965000000002</v>
      </c>
      <c r="I538" s="171">
        <f>I494</f>
        <v>508.97564000000006</v>
      </c>
      <c r="J538" s="171">
        <f>J494</f>
        <v>229.10400000000001</v>
      </c>
      <c r="K538" s="171">
        <f>K494</f>
        <v>21.683599999999998</v>
      </c>
      <c r="L538" s="171">
        <f>L494</f>
        <v>570.447</v>
      </c>
      <c r="M538" s="171"/>
      <c r="N538" s="171"/>
      <c r="O538" s="171"/>
      <c r="P538" s="171"/>
      <c r="Q538" s="179"/>
      <c r="R538" s="182"/>
    </row>
    <row r="539" spans="1:18" s="145" customFormat="1" ht="12.75" x14ac:dyDescent="0.25">
      <c r="A539" s="180"/>
      <c r="B539" s="24"/>
      <c r="C539" s="24"/>
      <c r="D539" s="181"/>
      <c r="E539" s="178" t="s">
        <v>304</v>
      </c>
      <c r="F539" s="158"/>
      <c r="G539" s="160"/>
      <c r="H539" s="171">
        <f t="shared" ref="H539:Q539" si="155">SUM(H537:H538)</f>
        <v>1641.5094000000004</v>
      </c>
      <c r="I539" s="171">
        <f t="shared" si="155"/>
        <v>508.97564000000006</v>
      </c>
      <c r="J539" s="171">
        <f t="shared" si="155"/>
        <v>392.274</v>
      </c>
      <c r="K539" s="171">
        <f t="shared" si="155"/>
        <v>139.40319999999997</v>
      </c>
      <c r="L539" s="171">
        <f t="shared" si="155"/>
        <v>951.29730000000006</v>
      </c>
      <c r="M539" s="171">
        <f t="shared" si="155"/>
        <v>0</v>
      </c>
      <c r="N539" s="171">
        <f t="shared" si="155"/>
        <v>0</v>
      </c>
      <c r="O539" s="171">
        <f t="shared" si="155"/>
        <v>0</v>
      </c>
      <c r="P539" s="171">
        <f t="shared" si="155"/>
        <v>0</v>
      </c>
      <c r="Q539" s="179">
        <f t="shared" si="155"/>
        <v>0</v>
      </c>
      <c r="R539" s="182"/>
    </row>
    <row r="540" spans="1:18" s="145" customFormat="1" ht="13.5" thickBot="1" x14ac:dyDescent="0.3">
      <c r="A540" s="183"/>
      <c r="B540" s="184"/>
      <c r="C540" s="184"/>
      <c r="D540" s="185"/>
      <c r="E540" s="523" t="s">
        <v>305</v>
      </c>
      <c r="F540" s="524"/>
      <c r="G540" s="525"/>
      <c r="H540" s="186" t="s">
        <v>306</v>
      </c>
      <c r="I540" s="186">
        <f>SUM(H539:J539)</f>
        <v>2542.7590400000004</v>
      </c>
      <c r="J540" s="186" t="s">
        <v>307</v>
      </c>
      <c r="K540" s="186" t="s">
        <v>308</v>
      </c>
      <c r="L540" s="186">
        <f>SUM(K539:Q539)</f>
        <v>1090.7004999999999</v>
      </c>
      <c r="M540" s="186" t="s">
        <v>307</v>
      </c>
      <c r="N540" s="186"/>
      <c r="O540" s="186"/>
      <c r="P540" s="186"/>
      <c r="Q540" s="187">
        <f>I540+L540</f>
        <v>3633.4595400000003</v>
      </c>
      <c r="R540" s="182"/>
    </row>
    <row r="541" spans="1:18" ht="12.75" thickTop="1" x14ac:dyDescent="0.25"/>
    <row r="542" spans="1:18" ht="12.75" thickBot="1" x14ac:dyDescent="0.3"/>
    <row r="543" spans="1:18" s="145" customFormat="1" ht="13.5" thickTop="1" x14ac:dyDescent="0.25">
      <c r="A543" s="136" t="s">
        <v>309</v>
      </c>
      <c r="B543" s="137"/>
      <c r="C543" s="138" t="s">
        <v>0</v>
      </c>
      <c r="D543" s="192" t="str">
        <f>D498</f>
        <v>HAFZULLAH İNŞ. MİM. BİLİŞ. TİC. LTD. ŞTİ. LTD.ŞTİ.</v>
      </c>
      <c r="E543" s="139"/>
      <c r="F543" s="139"/>
      <c r="G543" s="139"/>
      <c r="H543" s="139"/>
      <c r="I543" s="139"/>
      <c r="J543" s="139"/>
      <c r="K543" s="139"/>
      <c r="L543" s="139"/>
      <c r="M543" s="139"/>
      <c r="N543" s="140"/>
      <c r="O543" s="141"/>
      <c r="P543" s="142" t="s">
        <v>270</v>
      </c>
      <c r="Q543" s="143">
        <f>Q498</f>
        <v>39370</v>
      </c>
      <c r="R543" s="144"/>
    </row>
    <row r="544" spans="1:18" s="145" customFormat="1" ht="12.75" x14ac:dyDescent="0.25">
      <c r="A544" s="146" t="s">
        <v>310</v>
      </c>
      <c r="B544" s="147"/>
      <c r="C544" s="148" t="s">
        <v>0</v>
      </c>
      <c r="D544" s="149" t="str">
        <f>D499</f>
        <v>İŞ MERKEZİ KABA İŞLER KEŞİF</v>
      </c>
      <c r="E544" s="149"/>
      <c r="F544" s="149"/>
      <c r="G544" s="149"/>
      <c r="H544" s="149"/>
      <c r="I544" s="149"/>
      <c r="J544" s="149"/>
      <c r="K544" s="149"/>
      <c r="L544" s="149"/>
      <c r="M544" s="149"/>
      <c r="N544" s="150"/>
      <c r="O544" s="151"/>
      <c r="P544" s="152" t="s">
        <v>271</v>
      </c>
      <c r="Q544" s="153"/>
      <c r="R544" s="154"/>
    </row>
    <row r="545" spans="1:18" s="145" customFormat="1" ht="12.75" x14ac:dyDescent="0.25">
      <c r="A545" s="146" t="s">
        <v>311</v>
      </c>
      <c r="B545" s="147"/>
      <c r="C545" s="148" t="s">
        <v>0</v>
      </c>
      <c r="D545" s="195" t="str">
        <f>D500</f>
        <v>+8,50 KOTU B.A DEMİRİ</v>
      </c>
      <c r="E545" s="155"/>
      <c r="F545" s="155"/>
      <c r="G545" s="155"/>
      <c r="H545" s="149"/>
      <c r="I545" s="149"/>
      <c r="J545" s="149"/>
      <c r="K545" s="149"/>
      <c r="L545" s="149"/>
      <c r="M545" s="149"/>
      <c r="N545" s="156"/>
      <c r="O545" s="151"/>
      <c r="P545" s="152" t="s">
        <v>272</v>
      </c>
      <c r="Q545" s="153">
        <v>13</v>
      </c>
      <c r="R545" s="154"/>
    </row>
    <row r="546" spans="1:18" s="145" customFormat="1" ht="12.75" x14ac:dyDescent="0.25">
      <c r="A546" s="157" t="s">
        <v>312</v>
      </c>
      <c r="B546" s="158"/>
      <c r="C546" s="159" t="s">
        <v>0</v>
      </c>
      <c r="D546" s="193" t="str">
        <f>D501</f>
        <v>TD-TK-07.004</v>
      </c>
      <c r="E546" s="158"/>
      <c r="F546" s="158"/>
      <c r="G546" s="160"/>
      <c r="H546" s="526" t="s">
        <v>273</v>
      </c>
      <c r="I546" s="527"/>
      <c r="J546" s="527"/>
      <c r="K546" s="527"/>
      <c r="L546" s="527"/>
      <c r="M546" s="527"/>
      <c r="N546" s="527"/>
      <c r="O546" s="527"/>
      <c r="P546" s="161"/>
      <c r="Q546" s="162"/>
      <c r="R546" s="163"/>
    </row>
    <row r="547" spans="1:18" s="145" customFormat="1" ht="12.75" x14ac:dyDescent="0.25">
      <c r="A547" s="528" t="s">
        <v>274</v>
      </c>
      <c r="B547" s="529" t="s">
        <v>275</v>
      </c>
      <c r="C547" s="529" t="s">
        <v>276</v>
      </c>
      <c r="D547" s="530" t="s">
        <v>58</v>
      </c>
      <c r="E547" s="531"/>
      <c r="F547" s="532"/>
      <c r="G547" s="536" t="s">
        <v>277</v>
      </c>
      <c r="H547" s="164">
        <v>8</v>
      </c>
      <c r="I547" s="164">
        <v>10</v>
      </c>
      <c r="J547" s="164">
        <v>12</v>
      </c>
      <c r="K547" s="164">
        <v>14</v>
      </c>
      <c r="L547" s="164">
        <v>16</v>
      </c>
      <c r="M547" s="164">
        <v>18</v>
      </c>
      <c r="N547" s="164">
        <v>20</v>
      </c>
      <c r="O547" s="164">
        <v>22</v>
      </c>
      <c r="P547" s="164">
        <v>25</v>
      </c>
      <c r="Q547" s="165">
        <v>32</v>
      </c>
      <c r="R547" s="154"/>
    </row>
    <row r="548" spans="1:18" s="145" customFormat="1" ht="12.75" x14ac:dyDescent="0.25">
      <c r="A548" s="528"/>
      <c r="B548" s="529"/>
      <c r="C548" s="529"/>
      <c r="D548" s="533"/>
      <c r="E548" s="534"/>
      <c r="F548" s="535"/>
      <c r="G548" s="537"/>
      <c r="H548" s="164">
        <v>0.39500000000000002</v>
      </c>
      <c r="I548" s="164">
        <v>0.61699999999999999</v>
      </c>
      <c r="J548" s="164">
        <v>0.88800000000000001</v>
      </c>
      <c r="K548" s="164">
        <v>1.208</v>
      </c>
      <c r="L548" s="164">
        <v>1.5780000000000001</v>
      </c>
      <c r="M548" s="164">
        <v>1.998</v>
      </c>
      <c r="N548" s="164">
        <v>2.4660000000000002</v>
      </c>
      <c r="O548" s="164">
        <v>2.984</v>
      </c>
      <c r="P548" s="164">
        <v>3.68</v>
      </c>
      <c r="Q548" s="165">
        <v>6.3179999999999996</v>
      </c>
      <c r="R548" s="154"/>
    </row>
    <row r="549" spans="1:18" s="145" customFormat="1" ht="12.75" x14ac:dyDescent="0.25">
      <c r="A549" s="166" t="s">
        <v>732</v>
      </c>
      <c r="B549" s="167" t="s">
        <v>765</v>
      </c>
      <c r="C549" s="164">
        <v>12</v>
      </c>
      <c r="D549" s="168">
        <v>2</v>
      </c>
      <c r="E549" s="169">
        <v>1</v>
      </c>
      <c r="F549" s="168">
        <v>3</v>
      </c>
      <c r="G549" s="170">
        <v>6.55</v>
      </c>
      <c r="H549" s="171" t="str">
        <f t="shared" ref="H549:H580" si="156">IF(C549=8,D549*F549*G549," ")</f>
        <v xml:space="preserve"> </v>
      </c>
      <c r="I549" s="171" t="str">
        <f t="shared" ref="I549:I580" si="157">IF(C549=10,D549*F549*G549," ")</f>
        <v xml:space="preserve"> </v>
      </c>
      <c r="J549" s="171">
        <f t="shared" ref="J549:J580" si="158">IF(C549=12,D549*F549*G549," ")</f>
        <v>39.299999999999997</v>
      </c>
      <c r="K549" s="171" t="str">
        <f t="shared" ref="K549:K580" si="159">IF(C549=14,D549*F549*G549," ")</f>
        <v xml:space="preserve"> </v>
      </c>
      <c r="L549" s="171" t="str">
        <f t="shared" ref="L549:L580" si="160">IF(C549=16,D549*F549*G549," ")</f>
        <v xml:space="preserve"> </v>
      </c>
      <c r="M549" s="171" t="str">
        <f t="shared" ref="M549:M580" si="161">IF(C549=18,D549*F549*G549," ")</f>
        <v xml:space="preserve"> </v>
      </c>
      <c r="N549" s="171" t="str">
        <f t="shared" ref="N549:N580" si="162">IF(C549=20,D549*F549*G549," ")</f>
        <v xml:space="preserve"> </v>
      </c>
      <c r="O549" s="171" t="str">
        <f t="shared" ref="O549:O580" si="163">IF(C549=22,D549*F549*G549," ")</f>
        <v xml:space="preserve"> </v>
      </c>
      <c r="P549" s="171" t="str">
        <f t="shared" ref="P549:P580" si="164">IF(C549=25,D549*F549*G549," ")</f>
        <v xml:space="preserve"> </v>
      </c>
      <c r="Q549" s="172" t="str">
        <f t="shared" ref="Q549:Q580" si="165">IF(C549=32,D549*F549*G549," ")</f>
        <v xml:space="preserve"> </v>
      </c>
      <c r="R549" s="173"/>
    </row>
    <row r="550" spans="1:18" s="145" customFormat="1" ht="12.75" x14ac:dyDescent="0.25">
      <c r="A550" s="166" t="s">
        <v>733</v>
      </c>
      <c r="B550" s="167" t="s">
        <v>265</v>
      </c>
      <c r="C550" s="164">
        <v>8</v>
      </c>
      <c r="D550" s="168">
        <v>1</v>
      </c>
      <c r="E550" s="169">
        <v>1</v>
      </c>
      <c r="F550" s="168">
        <v>28</v>
      </c>
      <c r="G550" s="170">
        <v>1.58</v>
      </c>
      <c r="H550" s="171">
        <f t="shared" si="156"/>
        <v>44.24</v>
      </c>
      <c r="I550" s="171" t="str">
        <f t="shared" si="157"/>
        <v xml:space="preserve"> </v>
      </c>
      <c r="J550" s="171" t="str">
        <f t="shared" si="158"/>
        <v xml:space="preserve"> </v>
      </c>
      <c r="K550" s="171" t="str">
        <f t="shared" si="159"/>
        <v xml:space="preserve"> </v>
      </c>
      <c r="L550" s="171" t="str">
        <f t="shared" si="160"/>
        <v xml:space="preserve"> </v>
      </c>
      <c r="M550" s="171" t="str">
        <f t="shared" si="161"/>
        <v xml:space="preserve"> </v>
      </c>
      <c r="N550" s="171" t="str">
        <f t="shared" si="162"/>
        <v xml:space="preserve"> </v>
      </c>
      <c r="O550" s="171" t="str">
        <f t="shared" si="163"/>
        <v xml:space="preserve"> </v>
      </c>
      <c r="P550" s="171" t="str">
        <f t="shared" si="164"/>
        <v xml:space="preserve"> </v>
      </c>
      <c r="Q550" s="172" t="str">
        <f t="shared" si="165"/>
        <v xml:space="preserve"> </v>
      </c>
      <c r="R550" s="173"/>
    </row>
    <row r="551" spans="1:18" s="145" customFormat="1" ht="12.75" x14ac:dyDescent="0.25">
      <c r="A551" s="166" t="s">
        <v>734</v>
      </c>
      <c r="B551" s="151" t="s">
        <v>766</v>
      </c>
      <c r="C551" s="164">
        <v>14</v>
      </c>
      <c r="D551" s="168">
        <v>1</v>
      </c>
      <c r="E551" s="169">
        <v>1</v>
      </c>
      <c r="F551" s="168">
        <v>3</v>
      </c>
      <c r="G551" s="170">
        <v>3.25</v>
      </c>
      <c r="H551" s="171" t="str">
        <f t="shared" si="156"/>
        <v xml:space="preserve"> </v>
      </c>
      <c r="I551" s="171" t="str">
        <f t="shared" si="157"/>
        <v xml:space="preserve"> </v>
      </c>
      <c r="J551" s="171" t="str">
        <f t="shared" si="158"/>
        <v xml:space="preserve"> </v>
      </c>
      <c r="K551" s="171">
        <f t="shared" si="159"/>
        <v>9.75</v>
      </c>
      <c r="L551" s="171" t="str">
        <f t="shared" si="160"/>
        <v xml:space="preserve"> </v>
      </c>
      <c r="M551" s="171" t="str">
        <f t="shared" si="161"/>
        <v xml:space="preserve"> </v>
      </c>
      <c r="N551" s="171" t="str">
        <f t="shared" si="162"/>
        <v xml:space="preserve"> </v>
      </c>
      <c r="O551" s="171" t="str">
        <f t="shared" si="163"/>
        <v xml:space="preserve"> </v>
      </c>
      <c r="P551" s="171" t="str">
        <f t="shared" si="164"/>
        <v xml:space="preserve"> </v>
      </c>
      <c r="Q551" s="172" t="str">
        <f t="shared" si="165"/>
        <v xml:space="preserve"> </v>
      </c>
      <c r="R551" s="173"/>
    </row>
    <row r="552" spans="1:18" s="145" customFormat="1" ht="12.75" x14ac:dyDescent="0.25">
      <c r="A552" s="166" t="s">
        <v>735</v>
      </c>
      <c r="B552" s="151"/>
      <c r="C552" s="164">
        <v>12</v>
      </c>
      <c r="D552" s="168">
        <v>1</v>
      </c>
      <c r="E552" s="169">
        <v>1</v>
      </c>
      <c r="F552" s="168">
        <v>2</v>
      </c>
      <c r="G552" s="170">
        <v>2.15</v>
      </c>
      <c r="H552" s="171" t="str">
        <f t="shared" si="156"/>
        <v xml:space="preserve"> </v>
      </c>
      <c r="I552" s="171" t="str">
        <f t="shared" si="157"/>
        <v xml:space="preserve"> </v>
      </c>
      <c r="J552" s="171">
        <f t="shared" si="158"/>
        <v>4.3</v>
      </c>
      <c r="K552" s="171" t="str">
        <f t="shared" si="159"/>
        <v xml:space="preserve"> </v>
      </c>
      <c r="L552" s="171" t="str">
        <f t="shared" si="160"/>
        <v xml:space="preserve"> </v>
      </c>
      <c r="M552" s="171" t="str">
        <f t="shared" si="161"/>
        <v xml:space="preserve"> </v>
      </c>
      <c r="N552" s="171" t="str">
        <f t="shared" si="162"/>
        <v xml:space="preserve"> </v>
      </c>
      <c r="O552" s="171" t="str">
        <f t="shared" si="163"/>
        <v xml:space="preserve"> </v>
      </c>
      <c r="P552" s="171" t="str">
        <f t="shared" si="164"/>
        <v xml:space="preserve"> </v>
      </c>
      <c r="Q552" s="172" t="str">
        <f t="shared" si="165"/>
        <v xml:space="preserve"> </v>
      </c>
      <c r="R552" s="173"/>
    </row>
    <row r="553" spans="1:18" s="145" customFormat="1" ht="12.75" x14ac:dyDescent="0.25">
      <c r="A553" s="166" t="s">
        <v>736</v>
      </c>
      <c r="B553" s="151"/>
      <c r="C553" s="164">
        <v>16</v>
      </c>
      <c r="D553" s="168">
        <v>1</v>
      </c>
      <c r="E553" s="169">
        <v>1</v>
      </c>
      <c r="F553" s="168">
        <v>2</v>
      </c>
      <c r="G553" s="170">
        <v>3.25</v>
      </c>
      <c r="H553" s="171" t="str">
        <f t="shared" si="156"/>
        <v xml:space="preserve"> </v>
      </c>
      <c r="I553" s="171" t="str">
        <f t="shared" si="157"/>
        <v xml:space="preserve"> </v>
      </c>
      <c r="J553" s="171" t="str">
        <f t="shared" si="158"/>
        <v xml:space="preserve"> </v>
      </c>
      <c r="K553" s="171" t="str">
        <f t="shared" si="159"/>
        <v xml:space="preserve"> </v>
      </c>
      <c r="L553" s="171">
        <f t="shared" si="160"/>
        <v>6.5</v>
      </c>
      <c r="M553" s="171" t="str">
        <f t="shared" si="161"/>
        <v xml:space="preserve"> </v>
      </c>
      <c r="N553" s="171" t="str">
        <f t="shared" si="162"/>
        <v xml:space="preserve"> </v>
      </c>
      <c r="O553" s="171" t="str">
        <f t="shared" si="163"/>
        <v xml:space="preserve"> </v>
      </c>
      <c r="P553" s="171" t="str">
        <f t="shared" si="164"/>
        <v xml:space="preserve"> </v>
      </c>
      <c r="Q553" s="172" t="str">
        <f t="shared" si="165"/>
        <v xml:space="preserve"> </v>
      </c>
      <c r="R553" s="173"/>
    </row>
    <row r="554" spans="1:18" s="145" customFormat="1" ht="12.75" x14ac:dyDescent="0.25">
      <c r="A554" s="166" t="s">
        <v>737</v>
      </c>
      <c r="B554" s="151" t="s">
        <v>265</v>
      </c>
      <c r="C554" s="164">
        <v>8</v>
      </c>
      <c r="D554" s="168">
        <v>1</v>
      </c>
      <c r="E554" s="169">
        <v>1</v>
      </c>
      <c r="F554" s="168">
        <v>16</v>
      </c>
      <c r="G554" s="170">
        <v>1.74</v>
      </c>
      <c r="H554" s="171">
        <f t="shared" si="156"/>
        <v>27.84</v>
      </c>
      <c r="I554" s="171" t="str">
        <f t="shared" si="157"/>
        <v xml:space="preserve"> </v>
      </c>
      <c r="J554" s="171" t="str">
        <f t="shared" si="158"/>
        <v xml:space="preserve"> </v>
      </c>
      <c r="K554" s="171" t="str">
        <f t="shared" si="159"/>
        <v xml:space="preserve"> </v>
      </c>
      <c r="L554" s="171" t="str">
        <f t="shared" si="160"/>
        <v xml:space="preserve"> </v>
      </c>
      <c r="M554" s="171" t="str">
        <f t="shared" si="161"/>
        <v xml:space="preserve"> </v>
      </c>
      <c r="N554" s="171" t="str">
        <f t="shared" si="162"/>
        <v xml:space="preserve"> </v>
      </c>
      <c r="O554" s="171" t="str">
        <f t="shared" si="163"/>
        <v xml:space="preserve"> </v>
      </c>
      <c r="P554" s="171" t="str">
        <f t="shared" si="164"/>
        <v xml:space="preserve"> </v>
      </c>
      <c r="Q554" s="172" t="str">
        <f t="shared" si="165"/>
        <v xml:space="preserve"> </v>
      </c>
      <c r="R554" s="173"/>
    </row>
    <row r="555" spans="1:18" s="145" customFormat="1" ht="12.75" x14ac:dyDescent="0.25">
      <c r="A555" s="166" t="s">
        <v>738</v>
      </c>
      <c r="B555" s="151" t="s">
        <v>249</v>
      </c>
      <c r="C555" s="164">
        <v>16</v>
      </c>
      <c r="D555" s="168">
        <v>1</v>
      </c>
      <c r="E555" s="169">
        <v>1</v>
      </c>
      <c r="F555" s="168">
        <v>13</v>
      </c>
      <c r="G555" s="170">
        <v>4.2</v>
      </c>
      <c r="H555" s="171" t="str">
        <f t="shared" si="156"/>
        <v xml:space="preserve"> </v>
      </c>
      <c r="I555" s="171" t="str">
        <f t="shared" si="157"/>
        <v xml:space="preserve"> </v>
      </c>
      <c r="J555" s="171" t="str">
        <f t="shared" si="158"/>
        <v xml:space="preserve"> </v>
      </c>
      <c r="K555" s="171" t="str">
        <f t="shared" si="159"/>
        <v xml:space="preserve"> </v>
      </c>
      <c r="L555" s="171">
        <f t="shared" si="160"/>
        <v>54.6</v>
      </c>
      <c r="M555" s="171" t="str">
        <f t="shared" si="161"/>
        <v xml:space="preserve"> </v>
      </c>
      <c r="N555" s="171" t="str">
        <f t="shared" si="162"/>
        <v xml:space="preserve"> </v>
      </c>
      <c r="O555" s="171" t="str">
        <f t="shared" si="163"/>
        <v xml:space="preserve"> </v>
      </c>
      <c r="P555" s="171" t="str">
        <f t="shared" si="164"/>
        <v xml:space="preserve"> </v>
      </c>
      <c r="Q555" s="172" t="str">
        <f t="shared" si="165"/>
        <v xml:space="preserve"> </v>
      </c>
      <c r="R555" s="173"/>
    </row>
    <row r="556" spans="1:18" s="145" customFormat="1" ht="12.75" x14ac:dyDescent="0.25">
      <c r="A556" s="166" t="s">
        <v>739</v>
      </c>
      <c r="B556" s="151"/>
      <c r="C556" s="164">
        <v>12</v>
      </c>
      <c r="D556" s="168">
        <v>1</v>
      </c>
      <c r="E556" s="169">
        <v>1</v>
      </c>
      <c r="F556" s="168">
        <v>10</v>
      </c>
      <c r="G556" s="170">
        <v>3.9</v>
      </c>
      <c r="H556" s="171" t="str">
        <f t="shared" si="156"/>
        <v xml:space="preserve"> </v>
      </c>
      <c r="I556" s="171" t="str">
        <f t="shared" si="157"/>
        <v xml:space="preserve"> </v>
      </c>
      <c r="J556" s="171">
        <f t="shared" si="158"/>
        <v>39</v>
      </c>
      <c r="K556" s="171" t="str">
        <f t="shared" si="159"/>
        <v xml:space="preserve"> </v>
      </c>
      <c r="L556" s="171" t="str">
        <f t="shared" si="160"/>
        <v xml:space="preserve"> </v>
      </c>
      <c r="M556" s="171" t="str">
        <f t="shared" si="161"/>
        <v xml:space="preserve"> </v>
      </c>
      <c r="N556" s="171" t="str">
        <f t="shared" si="162"/>
        <v xml:space="preserve"> </v>
      </c>
      <c r="O556" s="171" t="str">
        <f t="shared" si="163"/>
        <v xml:space="preserve"> </v>
      </c>
      <c r="P556" s="171" t="str">
        <f t="shared" si="164"/>
        <v xml:space="preserve"> </v>
      </c>
      <c r="Q556" s="172" t="str">
        <f t="shared" si="165"/>
        <v xml:space="preserve"> </v>
      </c>
      <c r="R556" s="173"/>
    </row>
    <row r="557" spans="1:18" s="145" customFormat="1" ht="12.75" x14ac:dyDescent="0.25">
      <c r="A557" s="166" t="s">
        <v>740</v>
      </c>
      <c r="B557" s="151" t="s">
        <v>266</v>
      </c>
      <c r="C557" s="164">
        <v>16</v>
      </c>
      <c r="D557" s="168">
        <v>3</v>
      </c>
      <c r="E557" s="169">
        <v>1</v>
      </c>
      <c r="F557" s="168">
        <v>16</v>
      </c>
      <c r="G557" s="170">
        <v>4.2</v>
      </c>
      <c r="H557" s="171" t="str">
        <f t="shared" si="156"/>
        <v xml:space="preserve"> </v>
      </c>
      <c r="I557" s="171" t="str">
        <f t="shared" si="157"/>
        <v xml:space="preserve"> </v>
      </c>
      <c r="J557" s="171" t="str">
        <f t="shared" si="158"/>
        <v xml:space="preserve"> </v>
      </c>
      <c r="K557" s="171" t="str">
        <f t="shared" si="159"/>
        <v xml:space="preserve"> </v>
      </c>
      <c r="L557" s="171">
        <f t="shared" si="160"/>
        <v>201.60000000000002</v>
      </c>
      <c r="M557" s="171" t="str">
        <f t="shared" si="161"/>
        <v xml:space="preserve"> </v>
      </c>
      <c r="N557" s="171" t="str">
        <f t="shared" si="162"/>
        <v xml:space="preserve"> </v>
      </c>
      <c r="O557" s="171" t="str">
        <f t="shared" si="163"/>
        <v xml:space="preserve"> </v>
      </c>
      <c r="P557" s="171" t="str">
        <f t="shared" si="164"/>
        <v xml:space="preserve"> </v>
      </c>
      <c r="Q557" s="172" t="str">
        <f t="shared" si="165"/>
        <v xml:space="preserve"> </v>
      </c>
      <c r="R557" s="173"/>
    </row>
    <row r="558" spans="1:18" s="145" customFormat="1" ht="12.75" x14ac:dyDescent="0.25">
      <c r="A558" s="166" t="s">
        <v>741</v>
      </c>
      <c r="B558" s="151" t="s">
        <v>264</v>
      </c>
      <c r="C558" s="164">
        <v>16</v>
      </c>
      <c r="D558" s="168">
        <v>1</v>
      </c>
      <c r="E558" s="169">
        <v>1</v>
      </c>
      <c r="F558" s="168">
        <v>8</v>
      </c>
      <c r="G558" s="170">
        <v>4.2</v>
      </c>
      <c r="H558" s="171" t="str">
        <f t="shared" si="156"/>
        <v xml:space="preserve"> </v>
      </c>
      <c r="I558" s="171" t="str">
        <f t="shared" si="157"/>
        <v xml:space="preserve"> </v>
      </c>
      <c r="J558" s="171" t="str">
        <f t="shared" si="158"/>
        <v xml:space="preserve"> </v>
      </c>
      <c r="K558" s="171" t="str">
        <f t="shared" si="159"/>
        <v xml:space="preserve"> </v>
      </c>
      <c r="L558" s="171">
        <f t="shared" si="160"/>
        <v>33.6</v>
      </c>
      <c r="M558" s="171" t="str">
        <f t="shared" si="161"/>
        <v xml:space="preserve"> </v>
      </c>
      <c r="N558" s="171" t="str">
        <f t="shared" si="162"/>
        <v xml:space="preserve"> </v>
      </c>
      <c r="O558" s="171" t="str">
        <f t="shared" si="163"/>
        <v xml:space="preserve"> </v>
      </c>
      <c r="P558" s="171" t="str">
        <f t="shared" si="164"/>
        <v xml:space="preserve"> </v>
      </c>
      <c r="Q558" s="172" t="str">
        <f t="shared" si="165"/>
        <v xml:space="preserve"> </v>
      </c>
      <c r="R558" s="173"/>
    </row>
    <row r="559" spans="1:18" s="145" customFormat="1" ht="12.75" x14ac:dyDescent="0.25">
      <c r="A559" s="166" t="s">
        <v>742</v>
      </c>
      <c r="B559" s="151"/>
      <c r="C559" s="164">
        <v>14</v>
      </c>
      <c r="D559" s="168">
        <v>1</v>
      </c>
      <c r="E559" s="169">
        <v>1</v>
      </c>
      <c r="F559" s="168">
        <v>12</v>
      </c>
      <c r="G559" s="170">
        <v>4.05</v>
      </c>
      <c r="H559" s="171" t="str">
        <f t="shared" si="156"/>
        <v xml:space="preserve"> </v>
      </c>
      <c r="I559" s="171" t="str">
        <f t="shared" si="157"/>
        <v xml:space="preserve"> </v>
      </c>
      <c r="J559" s="171" t="str">
        <f t="shared" si="158"/>
        <v xml:space="preserve"> </v>
      </c>
      <c r="K559" s="171">
        <f t="shared" si="159"/>
        <v>48.599999999999994</v>
      </c>
      <c r="L559" s="171" t="str">
        <f t="shared" si="160"/>
        <v xml:space="preserve"> </v>
      </c>
      <c r="M559" s="171" t="str">
        <f t="shared" si="161"/>
        <v xml:space="preserve"> </v>
      </c>
      <c r="N559" s="171" t="str">
        <f t="shared" si="162"/>
        <v xml:space="preserve"> </v>
      </c>
      <c r="O559" s="171" t="str">
        <f t="shared" si="163"/>
        <v xml:space="preserve"> </v>
      </c>
      <c r="P559" s="171" t="str">
        <f t="shared" si="164"/>
        <v xml:space="preserve"> </v>
      </c>
      <c r="Q559" s="172" t="str">
        <f t="shared" si="165"/>
        <v xml:space="preserve"> </v>
      </c>
      <c r="R559" s="173"/>
    </row>
    <row r="560" spans="1:18" s="145" customFormat="1" ht="12.75" x14ac:dyDescent="0.25">
      <c r="A560" s="166" t="s">
        <v>743</v>
      </c>
      <c r="B560" s="151"/>
      <c r="C560" s="164">
        <v>12</v>
      </c>
      <c r="D560" s="168">
        <v>1</v>
      </c>
      <c r="E560" s="169">
        <v>1</v>
      </c>
      <c r="F560" s="168">
        <v>38</v>
      </c>
      <c r="G560" s="170">
        <v>4.2</v>
      </c>
      <c r="H560" s="171" t="str">
        <f t="shared" si="156"/>
        <v xml:space="preserve"> </v>
      </c>
      <c r="I560" s="171" t="str">
        <f t="shared" si="157"/>
        <v xml:space="preserve"> </v>
      </c>
      <c r="J560" s="171">
        <f t="shared" si="158"/>
        <v>159.6</v>
      </c>
      <c r="K560" s="171" t="str">
        <f t="shared" si="159"/>
        <v xml:space="preserve"> </v>
      </c>
      <c r="L560" s="171" t="str">
        <f t="shared" si="160"/>
        <v xml:space="preserve"> </v>
      </c>
      <c r="M560" s="171" t="str">
        <f t="shared" si="161"/>
        <v xml:space="preserve"> </v>
      </c>
      <c r="N560" s="171" t="str">
        <f t="shared" si="162"/>
        <v xml:space="preserve"> </v>
      </c>
      <c r="O560" s="171" t="str">
        <f t="shared" si="163"/>
        <v xml:space="preserve"> </v>
      </c>
      <c r="P560" s="171" t="str">
        <f t="shared" si="164"/>
        <v xml:space="preserve"> </v>
      </c>
      <c r="Q560" s="172" t="str">
        <f t="shared" si="165"/>
        <v xml:space="preserve"> </v>
      </c>
      <c r="R560" s="173"/>
    </row>
    <row r="561" spans="1:18" s="145" customFormat="1" ht="12.75" x14ac:dyDescent="0.25">
      <c r="A561" s="166" t="s">
        <v>744</v>
      </c>
      <c r="B561" s="151" t="s">
        <v>267</v>
      </c>
      <c r="C561" s="164">
        <v>16</v>
      </c>
      <c r="D561" s="168">
        <v>2</v>
      </c>
      <c r="E561" s="169">
        <v>1</v>
      </c>
      <c r="F561" s="168">
        <v>12</v>
      </c>
      <c r="G561" s="170">
        <v>4.2</v>
      </c>
      <c r="H561" s="171" t="str">
        <f t="shared" si="156"/>
        <v xml:space="preserve"> </v>
      </c>
      <c r="I561" s="171" t="str">
        <f t="shared" si="157"/>
        <v xml:space="preserve"> </v>
      </c>
      <c r="J561" s="171" t="str">
        <f t="shared" si="158"/>
        <v xml:space="preserve"> </v>
      </c>
      <c r="K561" s="171" t="str">
        <f t="shared" si="159"/>
        <v xml:space="preserve"> </v>
      </c>
      <c r="L561" s="171">
        <f t="shared" si="160"/>
        <v>100.80000000000001</v>
      </c>
      <c r="M561" s="171" t="str">
        <f t="shared" si="161"/>
        <v xml:space="preserve"> </v>
      </c>
      <c r="N561" s="171" t="str">
        <f t="shared" si="162"/>
        <v xml:space="preserve"> </v>
      </c>
      <c r="O561" s="171" t="str">
        <f t="shared" si="163"/>
        <v xml:space="preserve"> </v>
      </c>
      <c r="P561" s="171" t="str">
        <f t="shared" si="164"/>
        <v xml:space="preserve"> </v>
      </c>
      <c r="Q561" s="172" t="str">
        <f t="shared" si="165"/>
        <v xml:space="preserve"> </v>
      </c>
      <c r="R561" s="173"/>
    </row>
    <row r="562" spans="1:18" s="145" customFormat="1" ht="12.75" x14ac:dyDescent="0.25">
      <c r="A562" s="166" t="s">
        <v>745</v>
      </c>
      <c r="B562" s="167" t="s">
        <v>268</v>
      </c>
      <c r="C562" s="164">
        <v>16</v>
      </c>
      <c r="D562" s="168">
        <v>1</v>
      </c>
      <c r="E562" s="169">
        <v>1</v>
      </c>
      <c r="F562" s="168">
        <v>22</v>
      </c>
      <c r="G562" s="170">
        <v>4.2</v>
      </c>
      <c r="H562" s="171" t="str">
        <f t="shared" si="156"/>
        <v xml:space="preserve"> </v>
      </c>
      <c r="I562" s="171" t="str">
        <f t="shared" si="157"/>
        <v xml:space="preserve"> </v>
      </c>
      <c r="J562" s="171" t="str">
        <f t="shared" si="158"/>
        <v xml:space="preserve"> </v>
      </c>
      <c r="K562" s="171" t="str">
        <f t="shared" si="159"/>
        <v xml:space="preserve"> </v>
      </c>
      <c r="L562" s="171">
        <f t="shared" si="160"/>
        <v>92.4</v>
      </c>
      <c r="M562" s="171" t="str">
        <f t="shared" si="161"/>
        <v xml:space="preserve"> </v>
      </c>
      <c r="N562" s="171" t="str">
        <f t="shared" si="162"/>
        <v xml:space="preserve"> </v>
      </c>
      <c r="O562" s="171" t="str">
        <f t="shared" si="163"/>
        <v xml:space="preserve"> </v>
      </c>
      <c r="P562" s="171" t="str">
        <f t="shared" si="164"/>
        <v xml:space="preserve"> </v>
      </c>
      <c r="Q562" s="172" t="str">
        <f t="shared" si="165"/>
        <v xml:space="preserve"> </v>
      </c>
      <c r="R562" s="173"/>
    </row>
    <row r="563" spans="1:18" s="145" customFormat="1" ht="12.75" x14ac:dyDescent="0.25">
      <c r="A563" s="166" t="s">
        <v>746</v>
      </c>
      <c r="B563" s="167" t="s">
        <v>313</v>
      </c>
      <c r="C563" s="164">
        <v>16</v>
      </c>
      <c r="D563" s="168">
        <v>1</v>
      </c>
      <c r="E563" s="169">
        <v>1</v>
      </c>
      <c r="F563" s="168">
        <v>12</v>
      </c>
      <c r="G563" s="170">
        <v>4.2</v>
      </c>
      <c r="H563" s="171" t="str">
        <f t="shared" si="156"/>
        <v xml:space="preserve"> </v>
      </c>
      <c r="I563" s="171" t="str">
        <f t="shared" si="157"/>
        <v xml:space="preserve"> </v>
      </c>
      <c r="J563" s="171" t="str">
        <f t="shared" si="158"/>
        <v xml:space="preserve"> </v>
      </c>
      <c r="K563" s="171" t="str">
        <f t="shared" si="159"/>
        <v xml:space="preserve"> </v>
      </c>
      <c r="L563" s="171">
        <f t="shared" si="160"/>
        <v>50.400000000000006</v>
      </c>
      <c r="M563" s="171" t="str">
        <f t="shared" si="161"/>
        <v xml:space="preserve"> </v>
      </c>
      <c r="N563" s="171" t="str">
        <f t="shared" si="162"/>
        <v xml:space="preserve"> </v>
      </c>
      <c r="O563" s="171" t="str">
        <f t="shared" si="163"/>
        <v xml:space="preserve"> </v>
      </c>
      <c r="P563" s="171" t="str">
        <f t="shared" si="164"/>
        <v xml:space="preserve"> </v>
      </c>
      <c r="Q563" s="172" t="str">
        <f t="shared" si="165"/>
        <v xml:space="preserve"> </v>
      </c>
      <c r="R563" s="173"/>
    </row>
    <row r="564" spans="1:18" s="145" customFormat="1" ht="12.75" x14ac:dyDescent="0.25">
      <c r="A564" s="166" t="s">
        <v>747</v>
      </c>
      <c r="B564" s="151"/>
      <c r="C564" s="164">
        <v>14</v>
      </c>
      <c r="D564" s="168">
        <v>1</v>
      </c>
      <c r="E564" s="169">
        <v>1</v>
      </c>
      <c r="F564" s="168">
        <v>8</v>
      </c>
      <c r="G564" s="170">
        <v>4.2</v>
      </c>
      <c r="H564" s="171" t="str">
        <f t="shared" si="156"/>
        <v xml:space="preserve"> </v>
      </c>
      <c r="I564" s="171" t="str">
        <f t="shared" si="157"/>
        <v xml:space="preserve"> </v>
      </c>
      <c r="J564" s="171" t="str">
        <f t="shared" si="158"/>
        <v xml:space="preserve"> </v>
      </c>
      <c r="K564" s="171">
        <f t="shared" si="159"/>
        <v>33.6</v>
      </c>
      <c r="L564" s="171" t="str">
        <f t="shared" si="160"/>
        <v xml:space="preserve"> </v>
      </c>
      <c r="M564" s="171" t="str">
        <f t="shared" si="161"/>
        <v xml:space="preserve"> </v>
      </c>
      <c r="N564" s="171" t="str">
        <f t="shared" si="162"/>
        <v xml:space="preserve"> </v>
      </c>
      <c r="O564" s="171" t="str">
        <f t="shared" si="163"/>
        <v xml:space="preserve"> </v>
      </c>
      <c r="P564" s="171" t="str">
        <f t="shared" si="164"/>
        <v xml:space="preserve"> </v>
      </c>
      <c r="Q564" s="172" t="str">
        <f t="shared" si="165"/>
        <v xml:space="preserve"> </v>
      </c>
      <c r="R564" s="173"/>
    </row>
    <row r="565" spans="1:18" s="145" customFormat="1" ht="12.75" x14ac:dyDescent="0.25">
      <c r="A565" s="166" t="s">
        <v>748</v>
      </c>
      <c r="B565" s="151"/>
      <c r="C565" s="164">
        <v>12</v>
      </c>
      <c r="D565" s="168">
        <v>1</v>
      </c>
      <c r="E565" s="169">
        <v>1</v>
      </c>
      <c r="F565" s="168">
        <v>8</v>
      </c>
      <c r="G565" s="170">
        <v>4.2</v>
      </c>
      <c r="H565" s="171" t="str">
        <f t="shared" si="156"/>
        <v xml:space="preserve"> </v>
      </c>
      <c r="I565" s="171" t="str">
        <f t="shared" si="157"/>
        <v xml:space="preserve"> </v>
      </c>
      <c r="J565" s="171">
        <f t="shared" si="158"/>
        <v>33.6</v>
      </c>
      <c r="K565" s="171" t="str">
        <f t="shared" si="159"/>
        <v xml:space="preserve"> </v>
      </c>
      <c r="L565" s="171" t="str">
        <f t="shared" si="160"/>
        <v xml:space="preserve"> </v>
      </c>
      <c r="M565" s="171" t="str">
        <f t="shared" si="161"/>
        <v xml:space="preserve"> </v>
      </c>
      <c r="N565" s="171" t="str">
        <f t="shared" si="162"/>
        <v xml:space="preserve"> </v>
      </c>
      <c r="O565" s="171" t="str">
        <f t="shared" si="163"/>
        <v xml:space="preserve"> </v>
      </c>
      <c r="P565" s="171" t="str">
        <f t="shared" si="164"/>
        <v xml:space="preserve"> </v>
      </c>
      <c r="Q565" s="172" t="str">
        <f t="shared" si="165"/>
        <v xml:space="preserve"> </v>
      </c>
      <c r="R565" s="173"/>
    </row>
    <row r="566" spans="1:18" s="145" customFormat="1" ht="12.75" x14ac:dyDescent="0.25">
      <c r="A566" s="166" t="s">
        <v>749</v>
      </c>
      <c r="B566" s="167" t="s">
        <v>401</v>
      </c>
      <c r="C566" s="164">
        <v>10</v>
      </c>
      <c r="D566" s="168">
        <v>1</v>
      </c>
      <c r="E566" s="169">
        <v>1</v>
      </c>
      <c r="F566" s="168">
        <v>366</v>
      </c>
      <c r="G566" s="170">
        <v>0.45</v>
      </c>
      <c r="H566" s="171" t="str">
        <f t="shared" si="156"/>
        <v xml:space="preserve"> </v>
      </c>
      <c r="I566" s="171">
        <f t="shared" si="157"/>
        <v>164.70000000000002</v>
      </c>
      <c r="J566" s="171" t="str">
        <f t="shared" si="158"/>
        <v xml:space="preserve"> </v>
      </c>
      <c r="K566" s="171" t="str">
        <f t="shared" si="159"/>
        <v xml:space="preserve"> </v>
      </c>
      <c r="L566" s="171" t="str">
        <f t="shared" si="160"/>
        <v xml:space="preserve"> </v>
      </c>
      <c r="M566" s="171" t="str">
        <f t="shared" si="161"/>
        <v xml:space="preserve"> </v>
      </c>
      <c r="N566" s="171" t="str">
        <f t="shared" si="162"/>
        <v xml:space="preserve"> </v>
      </c>
      <c r="O566" s="171" t="str">
        <f t="shared" si="163"/>
        <v xml:space="preserve"> </v>
      </c>
      <c r="P566" s="171" t="str">
        <f t="shared" si="164"/>
        <v xml:space="preserve"> </v>
      </c>
      <c r="Q566" s="172" t="str">
        <f t="shared" si="165"/>
        <v xml:space="preserve"> </v>
      </c>
      <c r="R566" s="173"/>
    </row>
    <row r="567" spans="1:18" s="145" customFormat="1" ht="12.75" x14ac:dyDescent="0.25">
      <c r="A567" s="166" t="s">
        <v>750</v>
      </c>
      <c r="B567" s="151"/>
      <c r="C567" s="164"/>
      <c r="D567" s="168"/>
      <c r="E567" s="169"/>
      <c r="F567" s="168"/>
      <c r="G567" s="170"/>
      <c r="H567" s="171" t="str">
        <f t="shared" si="156"/>
        <v xml:space="preserve"> </v>
      </c>
      <c r="I567" s="171" t="str">
        <f t="shared" si="157"/>
        <v xml:space="preserve"> </v>
      </c>
      <c r="J567" s="171" t="str">
        <f t="shared" si="158"/>
        <v xml:space="preserve"> </v>
      </c>
      <c r="K567" s="171" t="str">
        <f t="shared" si="159"/>
        <v xml:space="preserve"> </v>
      </c>
      <c r="L567" s="171" t="str">
        <f t="shared" si="160"/>
        <v xml:space="preserve"> </v>
      </c>
      <c r="M567" s="171" t="str">
        <f t="shared" si="161"/>
        <v xml:space="preserve"> </v>
      </c>
      <c r="N567" s="171" t="str">
        <f t="shared" si="162"/>
        <v xml:space="preserve"> </v>
      </c>
      <c r="O567" s="171" t="str">
        <f t="shared" si="163"/>
        <v xml:space="preserve"> </v>
      </c>
      <c r="P567" s="171" t="str">
        <f t="shared" si="164"/>
        <v xml:space="preserve"> </v>
      </c>
      <c r="Q567" s="172" t="str">
        <f t="shared" si="165"/>
        <v xml:space="preserve"> </v>
      </c>
      <c r="R567" s="173"/>
    </row>
    <row r="568" spans="1:18" s="145" customFormat="1" ht="12.75" x14ac:dyDescent="0.25">
      <c r="A568" s="166" t="s">
        <v>751</v>
      </c>
      <c r="B568" s="151"/>
      <c r="C568" s="164"/>
      <c r="D568" s="168"/>
      <c r="E568" s="169"/>
      <c r="F568" s="168"/>
      <c r="G568" s="170"/>
      <c r="H568" s="171" t="str">
        <f t="shared" si="156"/>
        <v xml:space="preserve"> </v>
      </c>
      <c r="I568" s="171" t="str">
        <f t="shared" si="157"/>
        <v xml:space="preserve"> </v>
      </c>
      <c r="J568" s="171" t="str">
        <f t="shared" si="158"/>
        <v xml:space="preserve"> </v>
      </c>
      <c r="K568" s="171" t="str">
        <f t="shared" si="159"/>
        <v xml:space="preserve"> </v>
      </c>
      <c r="L568" s="171" t="str">
        <f t="shared" si="160"/>
        <v xml:space="preserve"> </v>
      </c>
      <c r="M568" s="171" t="str">
        <f t="shared" si="161"/>
        <v xml:space="preserve"> </v>
      </c>
      <c r="N568" s="171" t="str">
        <f t="shared" si="162"/>
        <v xml:space="preserve"> </v>
      </c>
      <c r="O568" s="171" t="str">
        <f t="shared" si="163"/>
        <v xml:space="preserve"> </v>
      </c>
      <c r="P568" s="171" t="str">
        <f t="shared" si="164"/>
        <v xml:space="preserve"> </v>
      </c>
      <c r="Q568" s="172" t="str">
        <f t="shared" si="165"/>
        <v xml:space="preserve"> </v>
      </c>
      <c r="R568" s="173"/>
    </row>
    <row r="569" spans="1:18" s="145" customFormat="1" ht="12.75" x14ac:dyDescent="0.25">
      <c r="A569" s="166" t="s">
        <v>752</v>
      </c>
      <c r="B569" s="151"/>
      <c r="C569" s="164"/>
      <c r="D569" s="168"/>
      <c r="E569" s="169"/>
      <c r="F569" s="168"/>
      <c r="G569" s="170"/>
      <c r="H569" s="171" t="str">
        <f t="shared" si="156"/>
        <v xml:space="preserve"> </v>
      </c>
      <c r="I569" s="171" t="str">
        <f t="shared" si="157"/>
        <v xml:space="preserve"> </v>
      </c>
      <c r="J569" s="171" t="str">
        <f t="shared" si="158"/>
        <v xml:space="preserve"> </v>
      </c>
      <c r="K569" s="171" t="str">
        <f t="shared" si="159"/>
        <v xml:space="preserve"> </v>
      </c>
      <c r="L569" s="171" t="str">
        <f t="shared" si="160"/>
        <v xml:space="preserve"> </v>
      </c>
      <c r="M569" s="171" t="str">
        <f t="shared" si="161"/>
        <v xml:space="preserve"> </v>
      </c>
      <c r="N569" s="171" t="str">
        <f t="shared" si="162"/>
        <v xml:space="preserve"> </v>
      </c>
      <c r="O569" s="171" t="str">
        <f t="shared" si="163"/>
        <v xml:space="preserve"> </v>
      </c>
      <c r="P569" s="171" t="str">
        <f t="shared" si="164"/>
        <v xml:space="preserve"> </v>
      </c>
      <c r="Q569" s="172" t="str">
        <f t="shared" si="165"/>
        <v xml:space="preserve"> </v>
      </c>
      <c r="R569" s="173"/>
    </row>
    <row r="570" spans="1:18" s="145" customFormat="1" ht="12.75" x14ac:dyDescent="0.25">
      <c r="A570" s="166" t="s">
        <v>753</v>
      </c>
      <c r="B570" s="167"/>
      <c r="C570" s="164"/>
      <c r="D570" s="168"/>
      <c r="E570" s="169"/>
      <c r="F570" s="168"/>
      <c r="G570" s="170"/>
      <c r="H570" s="171" t="str">
        <f t="shared" si="156"/>
        <v xml:space="preserve"> </v>
      </c>
      <c r="I570" s="171" t="str">
        <f t="shared" si="157"/>
        <v xml:space="preserve"> </v>
      </c>
      <c r="J570" s="171" t="str">
        <f t="shared" si="158"/>
        <v xml:space="preserve"> </v>
      </c>
      <c r="K570" s="171" t="str">
        <f t="shared" si="159"/>
        <v xml:space="preserve"> </v>
      </c>
      <c r="L570" s="171" t="str">
        <f t="shared" si="160"/>
        <v xml:space="preserve"> </v>
      </c>
      <c r="M570" s="171" t="str">
        <f t="shared" si="161"/>
        <v xml:space="preserve"> </v>
      </c>
      <c r="N570" s="171" t="str">
        <f t="shared" si="162"/>
        <v xml:space="preserve"> </v>
      </c>
      <c r="O570" s="171" t="str">
        <f t="shared" si="163"/>
        <v xml:space="preserve"> </v>
      </c>
      <c r="P570" s="171" t="str">
        <f t="shared" si="164"/>
        <v xml:space="preserve"> </v>
      </c>
      <c r="Q570" s="172" t="str">
        <f t="shared" si="165"/>
        <v xml:space="preserve"> </v>
      </c>
      <c r="R570" s="173"/>
    </row>
    <row r="571" spans="1:18" s="145" customFormat="1" ht="12.75" x14ac:dyDescent="0.25">
      <c r="A571" s="166" t="s">
        <v>754</v>
      </c>
      <c r="B571" s="167"/>
      <c r="C571" s="164"/>
      <c r="D571" s="168"/>
      <c r="E571" s="169"/>
      <c r="F571" s="168"/>
      <c r="G571" s="170"/>
      <c r="H571" s="171" t="str">
        <f t="shared" si="156"/>
        <v xml:space="preserve"> </v>
      </c>
      <c r="I571" s="171" t="str">
        <f t="shared" si="157"/>
        <v xml:space="preserve"> </v>
      </c>
      <c r="J571" s="171" t="str">
        <f t="shared" si="158"/>
        <v xml:space="preserve"> </v>
      </c>
      <c r="K571" s="171" t="str">
        <f t="shared" si="159"/>
        <v xml:space="preserve"> </v>
      </c>
      <c r="L571" s="171" t="str">
        <f t="shared" si="160"/>
        <v xml:space="preserve"> </v>
      </c>
      <c r="M571" s="171" t="str">
        <f t="shared" si="161"/>
        <v xml:space="preserve"> </v>
      </c>
      <c r="N571" s="171" t="str">
        <f t="shared" si="162"/>
        <v xml:space="preserve"> </v>
      </c>
      <c r="O571" s="171" t="str">
        <f t="shared" si="163"/>
        <v xml:space="preserve"> </v>
      </c>
      <c r="P571" s="171" t="str">
        <f t="shared" si="164"/>
        <v xml:space="preserve"> </v>
      </c>
      <c r="Q571" s="172" t="str">
        <f t="shared" si="165"/>
        <v xml:space="preserve"> </v>
      </c>
      <c r="R571" s="173"/>
    </row>
    <row r="572" spans="1:18" s="145" customFormat="1" ht="12.75" x14ac:dyDescent="0.25">
      <c r="A572" s="166" t="s">
        <v>755</v>
      </c>
      <c r="B572" s="151"/>
      <c r="C572" s="164"/>
      <c r="D572" s="168"/>
      <c r="E572" s="169"/>
      <c r="F572" s="168"/>
      <c r="G572" s="170"/>
      <c r="H572" s="171" t="str">
        <f t="shared" si="156"/>
        <v xml:space="preserve"> </v>
      </c>
      <c r="I572" s="171" t="str">
        <f t="shared" si="157"/>
        <v xml:space="preserve"> </v>
      </c>
      <c r="J572" s="171" t="str">
        <f t="shared" si="158"/>
        <v xml:space="preserve"> </v>
      </c>
      <c r="K572" s="171" t="str">
        <f t="shared" si="159"/>
        <v xml:space="preserve"> </v>
      </c>
      <c r="L572" s="171" t="str">
        <f t="shared" si="160"/>
        <v xml:space="preserve"> </v>
      </c>
      <c r="M572" s="171" t="str">
        <f t="shared" si="161"/>
        <v xml:space="preserve"> </v>
      </c>
      <c r="N572" s="171" t="str">
        <f t="shared" si="162"/>
        <v xml:space="preserve"> </v>
      </c>
      <c r="O572" s="171" t="str">
        <f t="shared" si="163"/>
        <v xml:space="preserve"> </v>
      </c>
      <c r="P572" s="171" t="str">
        <f t="shared" si="164"/>
        <v xml:space="preserve"> </v>
      </c>
      <c r="Q572" s="172" t="str">
        <f t="shared" si="165"/>
        <v xml:space="preserve"> </v>
      </c>
      <c r="R572" s="173"/>
    </row>
    <row r="573" spans="1:18" s="145" customFormat="1" ht="12.75" x14ac:dyDescent="0.25">
      <c r="A573" s="166" t="s">
        <v>756</v>
      </c>
      <c r="B573" s="151"/>
      <c r="C573" s="164"/>
      <c r="D573" s="168"/>
      <c r="E573" s="169"/>
      <c r="F573" s="168"/>
      <c r="G573" s="170"/>
      <c r="H573" s="171" t="str">
        <f t="shared" si="156"/>
        <v xml:space="preserve"> </v>
      </c>
      <c r="I573" s="171" t="str">
        <f t="shared" si="157"/>
        <v xml:space="preserve"> </v>
      </c>
      <c r="J573" s="171" t="str">
        <f t="shared" si="158"/>
        <v xml:space="preserve"> </v>
      </c>
      <c r="K573" s="171" t="str">
        <f t="shared" si="159"/>
        <v xml:space="preserve"> </v>
      </c>
      <c r="L573" s="171" t="str">
        <f t="shared" si="160"/>
        <v xml:space="preserve"> </v>
      </c>
      <c r="M573" s="171" t="str">
        <f t="shared" si="161"/>
        <v xml:space="preserve"> </v>
      </c>
      <c r="N573" s="171" t="str">
        <f t="shared" si="162"/>
        <v xml:space="preserve"> </v>
      </c>
      <c r="O573" s="171" t="str">
        <f t="shared" si="163"/>
        <v xml:space="preserve"> </v>
      </c>
      <c r="P573" s="171" t="str">
        <f t="shared" si="164"/>
        <v xml:space="preserve"> </v>
      </c>
      <c r="Q573" s="172" t="str">
        <f t="shared" si="165"/>
        <v xml:space="preserve"> </v>
      </c>
      <c r="R573" s="173"/>
    </row>
    <row r="574" spans="1:18" s="145" customFormat="1" ht="12.75" x14ac:dyDescent="0.25">
      <c r="A574" s="166" t="s">
        <v>757</v>
      </c>
      <c r="B574" s="167"/>
      <c r="C574" s="164"/>
      <c r="D574" s="168"/>
      <c r="E574" s="169"/>
      <c r="F574" s="168"/>
      <c r="G574" s="170"/>
      <c r="H574" s="171" t="str">
        <f t="shared" si="156"/>
        <v xml:space="preserve"> </v>
      </c>
      <c r="I574" s="171" t="str">
        <f t="shared" si="157"/>
        <v xml:space="preserve"> </v>
      </c>
      <c r="J574" s="171" t="str">
        <f t="shared" si="158"/>
        <v xml:space="preserve"> </v>
      </c>
      <c r="K574" s="171" t="str">
        <f t="shared" si="159"/>
        <v xml:space="preserve"> </v>
      </c>
      <c r="L574" s="171" t="str">
        <f t="shared" si="160"/>
        <v xml:space="preserve"> </v>
      </c>
      <c r="M574" s="171" t="str">
        <f t="shared" si="161"/>
        <v xml:space="preserve"> </v>
      </c>
      <c r="N574" s="171" t="str">
        <f t="shared" si="162"/>
        <v xml:space="preserve"> </v>
      </c>
      <c r="O574" s="171" t="str">
        <f t="shared" si="163"/>
        <v xml:space="preserve"> </v>
      </c>
      <c r="P574" s="171" t="str">
        <f t="shared" si="164"/>
        <v xml:space="preserve"> </v>
      </c>
      <c r="Q574" s="172" t="str">
        <f t="shared" si="165"/>
        <v xml:space="preserve"> </v>
      </c>
      <c r="R574" s="173"/>
    </row>
    <row r="575" spans="1:18" s="145" customFormat="1" ht="12.75" x14ac:dyDescent="0.25">
      <c r="A575" s="166" t="s">
        <v>758</v>
      </c>
      <c r="B575" s="174"/>
      <c r="C575" s="164"/>
      <c r="D575" s="168"/>
      <c r="E575" s="169"/>
      <c r="F575" s="168"/>
      <c r="G575" s="170"/>
      <c r="H575" s="171" t="str">
        <f t="shared" si="156"/>
        <v xml:space="preserve"> </v>
      </c>
      <c r="I575" s="171" t="str">
        <f t="shared" si="157"/>
        <v xml:space="preserve"> </v>
      </c>
      <c r="J575" s="171" t="str">
        <f t="shared" si="158"/>
        <v xml:space="preserve"> </v>
      </c>
      <c r="K575" s="171" t="str">
        <f t="shared" si="159"/>
        <v xml:space="preserve"> </v>
      </c>
      <c r="L575" s="171" t="str">
        <f t="shared" si="160"/>
        <v xml:space="preserve"> </v>
      </c>
      <c r="M575" s="171" t="str">
        <f t="shared" si="161"/>
        <v xml:space="preserve"> </v>
      </c>
      <c r="N575" s="171" t="str">
        <f t="shared" si="162"/>
        <v xml:space="preserve"> </v>
      </c>
      <c r="O575" s="171" t="str">
        <f t="shared" si="163"/>
        <v xml:space="preserve"> </v>
      </c>
      <c r="P575" s="171" t="str">
        <f t="shared" si="164"/>
        <v xml:space="preserve"> </v>
      </c>
      <c r="Q575" s="172" t="str">
        <f t="shared" si="165"/>
        <v xml:space="preserve"> </v>
      </c>
      <c r="R575" s="173"/>
    </row>
    <row r="576" spans="1:18" s="145" customFormat="1" ht="12.75" x14ac:dyDescent="0.25">
      <c r="A576" s="166" t="s">
        <v>759</v>
      </c>
      <c r="B576" s="174"/>
      <c r="C576" s="164"/>
      <c r="D576" s="168"/>
      <c r="E576" s="169"/>
      <c r="F576" s="168"/>
      <c r="G576" s="170"/>
      <c r="H576" s="171" t="str">
        <f t="shared" si="156"/>
        <v xml:space="preserve"> </v>
      </c>
      <c r="I576" s="171" t="str">
        <f t="shared" si="157"/>
        <v xml:space="preserve"> </v>
      </c>
      <c r="J576" s="171" t="str">
        <f t="shared" si="158"/>
        <v xml:space="preserve"> </v>
      </c>
      <c r="K576" s="171" t="str">
        <f t="shared" si="159"/>
        <v xml:space="preserve"> </v>
      </c>
      <c r="L576" s="171" t="str">
        <f t="shared" si="160"/>
        <v xml:space="preserve"> </v>
      </c>
      <c r="M576" s="171" t="str">
        <f t="shared" si="161"/>
        <v xml:space="preserve"> </v>
      </c>
      <c r="N576" s="171" t="str">
        <f t="shared" si="162"/>
        <v xml:space="preserve"> </v>
      </c>
      <c r="O576" s="171" t="str">
        <f t="shared" si="163"/>
        <v xml:space="preserve"> </v>
      </c>
      <c r="P576" s="171" t="str">
        <f t="shared" si="164"/>
        <v xml:space="preserve"> </v>
      </c>
      <c r="Q576" s="172" t="str">
        <f t="shared" si="165"/>
        <v xml:space="preserve"> </v>
      </c>
      <c r="R576" s="173"/>
    </row>
    <row r="577" spans="1:18" s="145" customFormat="1" ht="12.75" x14ac:dyDescent="0.25">
      <c r="A577" s="166" t="s">
        <v>760</v>
      </c>
      <c r="B577" s="167"/>
      <c r="C577" s="164"/>
      <c r="D577" s="168"/>
      <c r="E577" s="169"/>
      <c r="F577" s="168"/>
      <c r="G577" s="170"/>
      <c r="H577" s="171" t="str">
        <f t="shared" si="156"/>
        <v xml:space="preserve"> </v>
      </c>
      <c r="I577" s="171" t="str">
        <f t="shared" si="157"/>
        <v xml:space="preserve"> </v>
      </c>
      <c r="J577" s="171" t="str">
        <f t="shared" si="158"/>
        <v xml:space="preserve"> </v>
      </c>
      <c r="K577" s="171" t="str">
        <f t="shared" si="159"/>
        <v xml:space="preserve"> </v>
      </c>
      <c r="L577" s="171" t="str">
        <f t="shared" si="160"/>
        <v xml:space="preserve"> </v>
      </c>
      <c r="M577" s="171" t="str">
        <f t="shared" si="161"/>
        <v xml:space="preserve"> </v>
      </c>
      <c r="N577" s="171" t="str">
        <f t="shared" si="162"/>
        <v xml:space="preserve"> </v>
      </c>
      <c r="O577" s="171" t="str">
        <f t="shared" si="163"/>
        <v xml:space="preserve"> </v>
      </c>
      <c r="P577" s="171" t="str">
        <f t="shared" si="164"/>
        <v xml:space="preserve"> </v>
      </c>
      <c r="Q577" s="172" t="str">
        <f t="shared" si="165"/>
        <v xml:space="preserve"> </v>
      </c>
      <c r="R577" s="173"/>
    </row>
    <row r="578" spans="1:18" s="145" customFormat="1" ht="12.75" x14ac:dyDescent="0.25">
      <c r="A578" s="166" t="s">
        <v>761</v>
      </c>
      <c r="B578" s="167"/>
      <c r="C578" s="164"/>
      <c r="D578" s="168"/>
      <c r="E578" s="169"/>
      <c r="F578" s="168"/>
      <c r="G578" s="170"/>
      <c r="H578" s="171" t="str">
        <f t="shared" si="156"/>
        <v xml:space="preserve"> </v>
      </c>
      <c r="I578" s="171" t="str">
        <f t="shared" si="157"/>
        <v xml:space="preserve"> </v>
      </c>
      <c r="J578" s="171" t="str">
        <f t="shared" si="158"/>
        <v xml:space="preserve"> </v>
      </c>
      <c r="K578" s="171" t="str">
        <f t="shared" si="159"/>
        <v xml:space="preserve"> </v>
      </c>
      <c r="L578" s="171" t="str">
        <f t="shared" si="160"/>
        <v xml:space="preserve"> </v>
      </c>
      <c r="M578" s="171" t="str">
        <f t="shared" si="161"/>
        <v xml:space="preserve"> </v>
      </c>
      <c r="N578" s="171" t="str">
        <f t="shared" si="162"/>
        <v xml:space="preserve"> </v>
      </c>
      <c r="O578" s="171" t="str">
        <f t="shared" si="163"/>
        <v xml:space="preserve"> </v>
      </c>
      <c r="P578" s="171" t="str">
        <f t="shared" si="164"/>
        <v xml:space="preserve"> </v>
      </c>
      <c r="Q578" s="172" t="str">
        <f t="shared" si="165"/>
        <v xml:space="preserve"> </v>
      </c>
      <c r="R578" s="173"/>
    </row>
    <row r="579" spans="1:18" s="145" customFormat="1" ht="12.75" x14ac:dyDescent="0.25">
      <c r="A579" s="166" t="s">
        <v>762</v>
      </c>
      <c r="B579" s="174"/>
      <c r="C579" s="164"/>
      <c r="D579" s="168"/>
      <c r="E579" s="169"/>
      <c r="F579" s="168"/>
      <c r="G579" s="170"/>
      <c r="H579" s="171" t="str">
        <f t="shared" si="156"/>
        <v xml:space="preserve"> </v>
      </c>
      <c r="I579" s="171" t="str">
        <f t="shared" si="157"/>
        <v xml:space="preserve"> </v>
      </c>
      <c r="J579" s="171" t="str">
        <f t="shared" si="158"/>
        <v xml:space="preserve"> </v>
      </c>
      <c r="K579" s="171" t="str">
        <f t="shared" si="159"/>
        <v xml:space="preserve"> </v>
      </c>
      <c r="L579" s="171" t="str">
        <f t="shared" si="160"/>
        <v xml:space="preserve"> </v>
      </c>
      <c r="M579" s="171" t="str">
        <f t="shared" si="161"/>
        <v xml:space="preserve"> </v>
      </c>
      <c r="N579" s="171" t="str">
        <f t="shared" si="162"/>
        <v xml:space="preserve"> </v>
      </c>
      <c r="O579" s="171" t="str">
        <f t="shared" si="163"/>
        <v xml:space="preserve"> </v>
      </c>
      <c r="P579" s="171" t="str">
        <f t="shared" si="164"/>
        <v xml:space="preserve"> </v>
      </c>
      <c r="Q579" s="172" t="str">
        <f t="shared" si="165"/>
        <v xml:space="preserve"> </v>
      </c>
      <c r="R579" s="173"/>
    </row>
    <row r="580" spans="1:18" s="145" customFormat="1" ht="12.75" x14ac:dyDescent="0.25">
      <c r="A580" s="166" t="s">
        <v>763</v>
      </c>
      <c r="B580" s="151"/>
      <c r="C580" s="164"/>
      <c r="D580" s="168"/>
      <c r="E580" s="169"/>
      <c r="F580" s="168"/>
      <c r="G580" s="170"/>
      <c r="H580" s="171" t="str">
        <f t="shared" si="156"/>
        <v xml:space="preserve"> </v>
      </c>
      <c r="I580" s="171" t="str">
        <f t="shared" si="157"/>
        <v xml:space="preserve"> </v>
      </c>
      <c r="J580" s="171" t="str">
        <f t="shared" si="158"/>
        <v xml:space="preserve"> </v>
      </c>
      <c r="K580" s="171" t="str">
        <f t="shared" si="159"/>
        <v xml:space="preserve"> </v>
      </c>
      <c r="L580" s="171" t="str">
        <f t="shared" si="160"/>
        <v xml:space="preserve"> </v>
      </c>
      <c r="M580" s="171" t="str">
        <f t="shared" si="161"/>
        <v xml:space="preserve"> </v>
      </c>
      <c r="N580" s="171" t="str">
        <f t="shared" si="162"/>
        <v xml:space="preserve"> </v>
      </c>
      <c r="O580" s="171" t="str">
        <f t="shared" si="163"/>
        <v xml:space="preserve"> </v>
      </c>
      <c r="P580" s="171" t="str">
        <f t="shared" si="164"/>
        <v xml:space="preserve"> </v>
      </c>
      <c r="Q580" s="172" t="str">
        <f t="shared" si="165"/>
        <v xml:space="preserve"> </v>
      </c>
      <c r="R580" s="173"/>
    </row>
    <row r="581" spans="1:18" s="145" customFormat="1" ht="12.75" x14ac:dyDescent="0.25">
      <c r="A581" s="175"/>
      <c r="B581" s="176"/>
      <c r="C581" s="176"/>
      <c r="D581" s="177"/>
      <c r="E581" s="178" t="s">
        <v>301</v>
      </c>
      <c r="F581" s="158"/>
      <c r="G581" s="160"/>
      <c r="H581" s="171">
        <f t="shared" ref="H581:Q581" si="166">SUM(H549:H580)</f>
        <v>72.08</v>
      </c>
      <c r="I581" s="171">
        <f t="shared" si="166"/>
        <v>164.70000000000002</v>
      </c>
      <c r="J581" s="171">
        <f t="shared" si="166"/>
        <v>275.8</v>
      </c>
      <c r="K581" s="171">
        <f t="shared" si="166"/>
        <v>91.949999999999989</v>
      </c>
      <c r="L581" s="171">
        <f t="shared" si="166"/>
        <v>539.90000000000009</v>
      </c>
      <c r="M581" s="171">
        <f t="shared" si="166"/>
        <v>0</v>
      </c>
      <c r="N581" s="171">
        <f t="shared" si="166"/>
        <v>0</v>
      </c>
      <c r="O581" s="171">
        <f t="shared" si="166"/>
        <v>0</v>
      </c>
      <c r="P581" s="171">
        <f t="shared" si="166"/>
        <v>0</v>
      </c>
      <c r="Q581" s="179">
        <f t="shared" si="166"/>
        <v>0</v>
      </c>
      <c r="R581" s="173"/>
    </row>
    <row r="582" spans="1:18" s="145" customFormat="1" ht="12.75" x14ac:dyDescent="0.25">
      <c r="A582" s="180"/>
      <c r="B582" s="24"/>
      <c r="C582" s="24"/>
      <c r="D582" s="181"/>
      <c r="E582" s="178" t="s">
        <v>302</v>
      </c>
      <c r="F582" s="158"/>
      <c r="G582" s="160"/>
      <c r="H582" s="171">
        <f t="shared" ref="H582:Q582" si="167">H581*H548</f>
        <v>28.471600000000002</v>
      </c>
      <c r="I582" s="171">
        <f t="shared" si="167"/>
        <v>101.61990000000002</v>
      </c>
      <c r="J582" s="171">
        <f t="shared" si="167"/>
        <v>244.91040000000001</v>
      </c>
      <c r="K582" s="171">
        <f t="shared" si="167"/>
        <v>111.07559999999998</v>
      </c>
      <c r="L582" s="171">
        <f t="shared" si="167"/>
        <v>851.96220000000017</v>
      </c>
      <c r="M582" s="171">
        <f t="shared" si="167"/>
        <v>0</v>
      </c>
      <c r="N582" s="171">
        <f t="shared" si="167"/>
        <v>0</v>
      </c>
      <c r="O582" s="171">
        <f t="shared" si="167"/>
        <v>0</v>
      </c>
      <c r="P582" s="171">
        <f t="shared" si="167"/>
        <v>0</v>
      </c>
      <c r="Q582" s="179">
        <f t="shared" si="167"/>
        <v>0</v>
      </c>
      <c r="R582" s="182"/>
    </row>
    <row r="583" spans="1:18" s="145" customFormat="1" ht="12.75" x14ac:dyDescent="0.25">
      <c r="A583" s="180"/>
      <c r="B583" s="24"/>
      <c r="C583" s="24"/>
      <c r="D583" s="181"/>
      <c r="E583" s="178" t="s">
        <v>303</v>
      </c>
      <c r="F583" s="158"/>
      <c r="G583" s="160"/>
      <c r="H583" s="171">
        <f>H539</f>
        <v>1641.5094000000004</v>
      </c>
      <c r="I583" s="171">
        <f>I539</f>
        <v>508.97564000000006</v>
      </c>
      <c r="J583" s="171">
        <f>J539</f>
        <v>392.274</v>
      </c>
      <c r="K583" s="171">
        <f>K539</f>
        <v>139.40319999999997</v>
      </c>
      <c r="L583" s="171">
        <f>L539</f>
        <v>951.29730000000006</v>
      </c>
      <c r="M583" s="171"/>
      <c r="N583" s="171"/>
      <c r="O583" s="171"/>
      <c r="P583" s="171"/>
      <c r="Q583" s="179"/>
      <c r="R583" s="182"/>
    </row>
    <row r="584" spans="1:18" s="145" customFormat="1" ht="12.75" x14ac:dyDescent="0.25">
      <c r="A584" s="180"/>
      <c r="B584" s="24"/>
      <c r="C584" s="24"/>
      <c r="D584" s="181"/>
      <c r="E584" s="178" t="s">
        <v>304</v>
      </c>
      <c r="F584" s="158"/>
      <c r="G584" s="160"/>
      <c r="H584" s="171">
        <f t="shared" ref="H584:Q584" si="168">SUM(H582:H583)</f>
        <v>1669.9810000000004</v>
      </c>
      <c r="I584" s="171">
        <f t="shared" si="168"/>
        <v>610.59554000000003</v>
      </c>
      <c r="J584" s="171">
        <f t="shared" si="168"/>
        <v>637.18439999999998</v>
      </c>
      <c r="K584" s="171">
        <f t="shared" si="168"/>
        <v>250.47879999999995</v>
      </c>
      <c r="L584" s="171">
        <f t="shared" si="168"/>
        <v>1803.2595000000001</v>
      </c>
      <c r="M584" s="171">
        <f t="shared" si="168"/>
        <v>0</v>
      </c>
      <c r="N584" s="171">
        <f t="shared" si="168"/>
        <v>0</v>
      </c>
      <c r="O584" s="171">
        <f t="shared" si="168"/>
        <v>0</v>
      </c>
      <c r="P584" s="171">
        <f t="shared" si="168"/>
        <v>0</v>
      </c>
      <c r="Q584" s="179">
        <f t="shared" si="168"/>
        <v>0</v>
      </c>
      <c r="R584" s="182"/>
    </row>
    <row r="585" spans="1:18" s="145" customFormat="1" ht="13.5" thickBot="1" x14ac:dyDescent="0.3">
      <c r="A585" s="183"/>
      <c r="B585" s="184"/>
      <c r="C585" s="184"/>
      <c r="D585" s="185"/>
      <c r="E585" s="523" t="s">
        <v>305</v>
      </c>
      <c r="F585" s="524"/>
      <c r="G585" s="525"/>
      <c r="H585" s="186" t="s">
        <v>306</v>
      </c>
      <c r="I585" s="186">
        <f>SUM(H584:J584)</f>
        <v>2917.7609400000006</v>
      </c>
      <c r="J585" s="186" t="s">
        <v>307</v>
      </c>
      <c r="K585" s="186" t="s">
        <v>308</v>
      </c>
      <c r="L585" s="186">
        <f>SUM(K584:Q584)</f>
        <v>2053.7383</v>
      </c>
      <c r="M585" s="186" t="s">
        <v>307</v>
      </c>
      <c r="N585" s="186"/>
      <c r="O585" s="186"/>
      <c r="P585" s="186"/>
      <c r="Q585" s="187">
        <f>I585+L585</f>
        <v>4971.499240000001</v>
      </c>
      <c r="R585" s="182"/>
    </row>
    <row r="586" spans="1:18" ht="12.75" thickTop="1" x14ac:dyDescent="0.25"/>
    <row r="587" spans="1:18" ht="12.75" thickBot="1" x14ac:dyDescent="0.3"/>
    <row r="588" spans="1:18" s="145" customFormat="1" ht="13.5" thickTop="1" x14ac:dyDescent="0.25">
      <c r="A588" s="136" t="s">
        <v>309</v>
      </c>
      <c r="B588" s="137"/>
      <c r="C588" s="138" t="s">
        <v>0</v>
      </c>
      <c r="D588" s="192" t="str">
        <f>D543</f>
        <v>HAFZULLAH İNŞ. MİM. BİLİŞ. TİC. LTD. ŞTİ. LTD.ŞTİ.</v>
      </c>
      <c r="E588" s="139"/>
      <c r="F588" s="139"/>
      <c r="G588" s="139"/>
      <c r="H588" s="139"/>
      <c r="I588" s="139"/>
      <c r="J588" s="139"/>
      <c r="K588" s="139"/>
      <c r="L588" s="139"/>
      <c r="M588" s="139"/>
      <c r="N588" s="140"/>
      <c r="O588" s="141"/>
      <c r="P588" s="142" t="s">
        <v>270</v>
      </c>
      <c r="Q588" s="143">
        <f>Q543</f>
        <v>39370</v>
      </c>
      <c r="R588" s="144"/>
    </row>
    <row r="589" spans="1:18" s="145" customFormat="1" ht="12.75" x14ac:dyDescent="0.25">
      <c r="A589" s="146" t="s">
        <v>310</v>
      </c>
      <c r="B589" s="147"/>
      <c r="C589" s="148" t="s">
        <v>0</v>
      </c>
      <c r="D589" s="149" t="str">
        <f>D544</f>
        <v>İŞ MERKEZİ KABA İŞLER KEŞİF</v>
      </c>
      <c r="E589" s="149"/>
      <c r="F589" s="149"/>
      <c r="G589" s="149"/>
      <c r="H589" s="149"/>
      <c r="I589" s="149"/>
      <c r="J589" s="149"/>
      <c r="K589" s="149"/>
      <c r="L589" s="149"/>
      <c r="M589" s="149"/>
      <c r="N589" s="150"/>
      <c r="O589" s="151"/>
      <c r="P589" s="152" t="s">
        <v>271</v>
      </c>
      <c r="Q589" s="153"/>
      <c r="R589" s="154"/>
    </row>
    <row r="590" spans="1:18" s="145" customFormat="1" ht="12.75" x14ac:dyDescent="0.25">
      <c r="A590" s="146" t="s">
        <v>311</v>
      </c>
      <c r="B590" s="147"/>
      <c r="C590" s="148" t="s">
        <v>0</v>
      </c>
      <c r="D590" s="194" t="s">
        <v>767</v>
      </c>
      <c r="E590" s="147"/>
      <c r="F590" s="147"/>
      <c r="G590" s="147"/>
      <c r="H590" s="149"/>
      <c r="I590" s="149"/>
      <c r="J590" s="149"/>
      <c r="K590" s="149"/>
      <c r="L590" s="149"/>
      <c r="M590" s="149"/>
      <c r="N590" s="156"/>
      <c r="O590" s="151"/>
      <c r="P590" s="152" t="s">
        <v>272</v>
      </c>
      <c r="Q590" s="153">
        <v>14</v>
      </c>
      <c r="R590" s="154"/>
    </row>
    <row r="591" spans="1:18" s="145" customFormat="1" ht="12.75" x14ac:dyDescent="0.25">
      <c r="A591" s="157" t="s">
        <v>312</v>
      </c>
      <c r="B591" s="158"/>
      <c r="C591" s="159" t="s">
        <v>0</v>
      </c>
      <c r="D591" s="193" t="str">
        <f>D546</f>
        <v>TD-TK-07.004</v>
      </c>
      <c r="E591" s="158"/>
      <c r="F591" s="158"/>
      <c r="G591" s="160"/>
      <c r="H591" s="526" t="s">
        <v>273</v>
      </c>
      <c r="I591" s="527"/>
      <c r="J591" s="527"/>
      <c r="K591" s="527"/>
      <c r="L591" s="527"/>
      <c r="M591" s="527"/>
      <c r="N591" s="527"/>
      <c r="O591" s="527"/>
      <c r="P591" s="161"/>
      <c r="Q591" s="162"/>
      <c r="R591" s="163"/>
    </row>
    <row r="592" spans="1:18" s="145" customFormat="1" ht="12.75" x14ac:dyDescent="0.25">
      <c r="A592" s="528" t="s">
        <v>274</v>
      </c>
      <c r="B592" s="529" t="s">
        <v>275</v>
      </c>
      <c r="C592" s="529" t="s">
        <v>276</v>
      </c>
      <c r="D592" s="530" t="s">
        <v>58</v>
      </c>
      <c r="E592" s="531"/>
      <c r="F592" s="532"/>
      <c r="G592" s="536" t="s">
        <v>277</v>
      </c>
      <c r="H592" s="164">
        <v>8</v>
      </c>
      <c r="I592" s="164">
        <v>10</v>
      </c>
      <c r="J592" s="164">
        <v>12</v>
      </c>
      <c r="K592" s="164">
        <v>14</v>
      </c>
      <c r="L592" s="164">
        <v>16</v>
      </c>
      <c r="M592" s="164">
        <v>18</v>
      </c>
      <c r="N592" s="164">
        <v>20</v>
      </c>
      <c r="O592" s="164">
        <v>22</v>
      </c>
      <c r="P592" s="164">
        <v>25</v>
      </c>
      <c r="Q592" s="165">
        <v>32</v>
      </c>
      <c r="R592" s="154"/>
    </row>
    <row r="593" spans="1:18" s="145" customFormat="1" ht="12.75" x14ac:dyDescent="0.25">
      <c r="A593" s="528"/>
      <c r="B593" s="529"/>
      <c r="C593" s="529"/>
      <c r="D593" s="533"/>
      <c r="E593" s="534"/>
      <c r="F593" s="535"/>
      <c r="G593" s="537"/>
      <c r="H593" s="164">
        <v>0.39500000000000002</v>
      </c>
      <c r="I593" s="164">
        <v>0.61699999999999999</v>
      </c>
      <c r="J593" s="164">
        <v>0.88800000000000001</v>
      </c>
      <c r="K593" s="164">
        <v>1.208</v>
      </c>
      <c r="L593" s="164">
        <v>1.5780000000000001</v>
      </c>
      <c r="M593" s="164">
        <v>1.998</v>
      </c>
      <c r="N593" s="164">
        <v>2.4660000000000002</v>
      </c>
      <c r="O593" s="164">
        <v>2.984</v>
      </c>
      <c r="P593" s="164">
        <v>3.68</v>
      </c>
      <c r="Q593" s="165">
        <v>6.3179999999999996</v>
      </c>
      <c r="R593" s="154"/>
    </row>
    <row r="594" spans="1:18" s="145" customFormat="1" ht="12.75" x14ac:dyDescent="0.25">
      <c r="A594" s="166" t="s">
        <v>768</v>
      </c>
      <c r="B594" s="167" t="s">
        <v>205</v>
      </c>
      <c r="C594" s="164">
        <v>8</v>
      </c>
      <c r="D594" s="168">
        <v>1</v>
      </c>
      <c r="E594" s="169">
        <v>1</v>
      </c>
      <c r="F594" s="168">
        <v>33</v>
      </c>
      <c r="G594" s="170">
        <v>9.69</v>
      </c>
      <c r="H594" s="171">
        <f t="shared" ref="H594:H625" si="169">IF(C594=8,D594*F594*G594," ")</f>
        <v>319.77</v>
      </c>
      <c r="I594" s="171" t="str">
        <f t="shared" ref="I594:I625" si="170">IF(C594=10,D594*F594*G594," ")</f>
        <v xml:space="preserve"> </v>
      </c>
      <c r="J594" s="171" t="str">
        <f t="shared" ref="J594:J625" si="171">IF(C594=12,D594*F594*G594," ")</f>
        <v xml:space="preserve"> </v>
      </c>
      <c r="K594" s="171" t="str">
        <f t="shared" ref="K594:K625" si="172">IF(C594=14,D594*F594*G594," ")</f>
        <v xml:space="preserve"> </v>
      </c>
      <c r="L594" s="171" t="str">
        <f t="shared" ref="L594:L625" si="173">IF(C594=16,D594*F594*G594," ")</f>
        <v xml:space="preserve"> </v>
      </c>
      <c r="M594" s="171" t="str">
        <f t="shared" ref="M594:M625" si="174">IF(C594=18,D594*F594*G594," ")</f>
        <v xml:space="preserve"> </v>
      </c>
      <c r="N594" s="171" t="str">
        <f t="shared" ref="N594:N625" si="175">IF(C594=20,D594*F594*G594," ")</f>
        <v xml:space="preserve"> </v>
      </c>
      <c r="O594" s="171" t="str">
        <f t="shared" ref="O594:O625" si="176">IF(C594=22,D594*F594*G594," ")</f>
        <v xml:space="preserve"> </v>
      </c>
      <c r="P594" s="171" t="str">
        <f t="shared" ref="P594:P625" si="177">IF(C594=25,D594*F594*G594," ")</f>
        <v xml:space="preserve"> </v>
      </c>
      <c r="Q594" s="172" t="str">
        <f t="shared" ref="Q594:Q625" si="178">IF(C594=32,D594*F594*G594," ")</f>
        <v xml:space="preserve"> </v>
      </c>
      <c r="R594" s="173"/>
    </row>
    <row r="595" spans="1:18" s="145" customFormat="1" ht="12.75" x14ac:dyDescent="0.25">
      <c r="A595" s="166" t="s">
        <v>769</v>
      </c>
      <c r="B595" s="167"/>
      <c r="C595" s="164">
        <v>8</v>
      </c>
      <c r="D595" s="168">
        <v>1</v>
      </c>
      <c r="E595" s="169">
        <v>1</v>
      </c>
      <c r="F595" s="168">
        <v>49</v>
      </c>
      <c r="G595" s="170">
        <v>18.21</v>
      </c>
      <c r="H595" s="171">
        <f t="shared" si="169"/>
        <v>892.29000000000008</v>
      </c>
      <c r="I595" s="171" t="str">
        <f t="shared" si="170"/>
        <v xml:space="preserve"> </v>
      </c>
      <c r="J595" s="171" t="str">
        <f t="shared" si="171"/>
        <v xml:space="preserve"> </v>
      </c>
      <c r="K595" s="171" t="str">
        <f t="shared" si="172"/>
        <v xml:space="preserve"> </v>
      </c>
      <c r="L595" s="171" t="str">
        <f t="shared" si="173"/>
        <v xml:space="preserve"> </v>
      </c>
      <c r="M595" s="171" t="str">
        <f t="shared" si="174"/>
        <v xml:space="preserve"> </v>
      </c>
      <c r="N595" s="171" t="str">
        <f t="shared" si="175"/>
        <v xml:space="preserve"> </v>
      </c>
      <c r="O595" s="171" t="str">
        <f t="shared" si="176"/>
        <v xml:space="preserve"> </v>
      </c>
      <c r="P595" s="171" t="str">
        <f t="shared" si="177"/>
        <v xml:space="preserve"> </v>
      </c>
      <c r="Q595" s="172" t="str">
        <f t="shared" si="178"/>
        <v xml:space="preserve"> </v>
      </c>
      <c r="R595" s="173"/>
    </row>
    <row r="596" spans="1:18" s="145" customFormat="1" ht="12.75" x14ac:dyDescent="0.25">
      <c r="A596" s="166" t="s">
        <v>770</v>
      </c>
      <c r="B596" s="151" t="s">
        <v>875</v>
      </c>
      <c r="C596" s="164">
        <v>10</v>
      </c>
      <c r="D596" s="168">
        <v>4</v>
      </c>
      <c r="E596" s="169">
        <v>1</v>
      </c>
      <c r="F596" s="168">
        <v>21</v>
      </c>
      <c r="G596" s="170">
        <v>1.51</v>
      </c>
      <c r="H596" s="171" t="str">
        <f t="shared" si="169"/>
        <v xml:space="preserve"> </v>
      </c>
      <c r="I596" s="171">
        <f t="shared" si="170"/>
        <v>126.84</v>
      </c>
      <c r="J596" s="171" t="str">
        <f t="shared" si="171"/>
        <v xml:space="preserve"> </v>
      </c>
      <c r="K596" s="171" t="str">
        <f t="shared" si="172"/>
        <v xml:space="preserve"> </v>
      </c>
      <c r="L596" s="171" t="str">
        <f t="shared" si="173"/>
        <v xml:space="preserve"> </v>
      </c>
      <c r="M596" s="171" t="str">
        <f t="shared" si="174"/>
        <v xml:space="preserve"> </v>
      </c>
      <c r="N596" s="171" t="str">
        <f t="shared" si="175"/>
        <v xml:space="preserve"> </v>
      </c>
      <c r="O596" s="171" t="str">
        <f t="shared" si="176"/>
        <v xml:space="preserve"> </v>
      </c>
      <c r="P596" s="171" t="str">
        <f t="shared" si="177"/>
        <v xml:space="preserve"> </v>
      </c>
      <c r="Q596" s="172" t="str">
        <f t="shared" si="178"/>
        <v xml:space="preserve"> </v>
      </c>
      <c r="R596" s="173"/>
    </row>
    <row r="597" spans="1:18" s="145" customFormat="1" ht="12.75" x14ac:dyDescent="0.25">
      <c r="A597" s="166" t="s">
        <v>771</v>
      </c>
      <c r="B597" s="151"/>
      <c r="C597" s="164">
        <v>8</v>
      </c>
      <c r="D597" s="168">
        <v>1</v>
      </c>
      <c r="E597" s="169">
        <v>1</v>
      </c>
      <c r="F597" s="168">
        <v>159</v>
      </c>
      <c r="G597" s="170">
        <v>1.08</v>
      </c>
      <c r="H597" s="171">
        <f t="shared" si="169"/>
        <v>171.72</v>
      </c>
      <c r="I597" s="171" t="str">
        <f t="shared" si="170"/>
        <v xml:space="preserve"> </v>
      </c>
      <c r="J597" s="171" t="str">
        <f t="shared" si="171"/>
        <v xml:space="preserve"> </v>
      </c>
      <c r="K597" s="171" t="str">
        <f t="shared" si="172"/>
        <v xml:space="preserve"> </v>
      </c>
      <c r="L597" s="171" t="str">
        <f t="shared" si="173"/>
        <v xml:space="preserve"> </v>
      </c>
      <c r="M597" s="171" t="str">
        <f t="shared" si="174"/>
        <v xml:space="preserve"> </v>
      </c>
      <c r="N597" s="171" t="str">
        <f t="shared" si="175"/>
        <v xml:space="preserve"> </v>
      </c>
      <c r="O597" s="171" t="str">
        <f t="shared" si="176"/>
        <v xml:space="preserve"> </v>
      </c>
      <c r="P597" s="171" t="str">
        <f t="shared" si="177"/>
        <v xml:space="preserve"> </v>
      </c>
      <c r="Q597" s="172" t="str">
        <f t="shared" si="178"/>
        <v xml:space="preserve"> </v>
      </c>
      <c r="R597" s="173"/>
    </row>
    <row r="598" spans="1:18" s="145" customFormat="1" ht="12.75" x14ac:dyDescent="0.25">
      <c r="A598" s="166" t="s">
        <v>772</v>
      </c>
      <c r="B598" s="151" t="s">
        <v>874</v>
      </c>
      <c r="C598" s="164">
        <v>10</v>
      </c>
      <c r="D598" s="168">
        <v>4</v>
      </c>
      <c r="E598" s="169">
        <v>1</v>
      </c>
      <c r="F598" s="168">
        <v>14</v>
      </c>
      <c r="G598" s="170">
        <v>1.1000000000000001</v>
      </c>
      <c r="H598" s="171" t="str">
        <f t="shared" si="169"/>
        <v xml:space="preserve"> </v>
      </c>
      <c r="I598" s="171">
        <f t="shared" si="170"/>
        <v>61.600000000000009</v>
      </c>
      <c r="J598" s="171" t="str">
        <f t="shared" si="171"/>
        <v xml:space="preserve"> </v>
      </c>
      <c r="K598" s="171" t="str">
        <f t="shared" si="172"/>
        <v xml:space="preserve"> </v>
      </c>
      <c r="L598" s="171" t="str">
        <f t="shared" si="173"/>
        <v xml:space="preserve"> </v>
      </c>
      <c r="M598" s="171" t="str">
        <f t="shared" si="174"/>
        <v xml:space="preserve"> </v>
      </c>
      <c r="N598" s="171" t="str">
        <f t="shared" si="175"/>
        <v xml:space="preserve"> </v>
      </c>
      <c r="O598" s="171" t="str">
        <f t="shared" si="176"/>
        <v xml:space="preserve"> </v>
      </c>
      <c r="P598" s="171" t="str">
        <f t="shared" si="177"/>
        <v xml:space="preserve"> </v>
      </c>
      <c r="Q598" s="172" t="str">
        <f t="shared" si="178"/>
        <v xml:space="preserve"> </v>
      </c>
      <c r="R598" s="173"/>
    </row>
    <row r="599" spans="1:18" s="145" customFormat="1" ht="12.75" x14ac:dyDescent="0.25">
      <c r="A599" s="166" t="s">
        <v>773</v>
      </c>
      <c r="B599" s="151"/>
      <c r="C599" s="164">
        <v>8</v>
      </c>
      <c r="D599" s="168">
        <v>1</v>
      </c>
      <c r="E599" s="169">
        <v>1</v>
      </c>
      <c r="F599" s="168">
        <v>77</v>
      </c>
      <c r="G599" s="170">
        <v>1.08</v>
      </c>
      <c r="H599" s="171">
        <f t="shared" si="169"/>
        <v>83.160000000000011</v>
      </c>
      <c r="I599" s="171" t="str">
        <f t="shared" si="170"/>
        <v xml:space="preserve"> </v>
      </c>
      <c r="J599" s="171" t="str">
        <f t="shared" si="171"/>
        <v xml:space="preserve"> </v>
      </c>
      <c r="K599" s="171" t="str">
        <f t="shared" si="172"/>
        <v xml:space="preserve"> </v>
      </c>
      <c r="L599" s="171" t="str">
        <f t="shared" si="173"/>
        <v xml:space="preserve"> </v>
      </c>
      <c r="M599" s="171" t="str">
        <f t="shared" si="174"/>
        <v xml:space="preserve"> </v>
      </c>
      <c r="N599" s="171" t="str">
        <f t="shared" si="175"/>
        <v xml:space="preserve"> </v>
      </c>
      <c r="O599" s="171" t="str">
        <f t="shared" si="176"/>
        <v xml:space="preserve"> </v>
      </c>
      <c r="P599" s="171" t="str">
        <f t="shared" si="177"/>
        <v xml:space="preserve"> </v>
      </c>
      <c r="Q599" s="172" t="str">
        <f t="shared" si="178"/>
        <v xml:space="preserve"> </v>
      </c>
      <c r="R599" s="173"/>
    </row>
    <row r="600" spans="1:18" s="145" customFormat="1" ht="12.75" x14ac:dyDescent="0.25">
      <c r="A600" s="166" t="s">
        <v>774</v>
      </c>
      <c r="B600" s="151" t="s">
        <v>873</v>
      </c>
      <c r="C600" s="164">
        <v>10</v>
      </c>
      <c r="D600" s="168">
        <v>4</v>
      </c>
      <c r="E600" s="169">
        <v>1</v>
      </c>
      <c r="F600" s="168">
        <v>22</v>
      </c>
      <c r="G600" s="170">
        <v>4.6500000000000004</v>
      </c>
      <c r="H600" s="171" t="str">
        <f t="shared" si="169"/>
        <v xml:space="preserve"> </v>
      </c>
      <c r="I600" s="171">
        <f t="shared" si="170"/>
        <v>409.20000000000005</v>
      </c>
      <c r="J600" s="171" t="str">
        <f t="shared" si="171"/>
        <v xml:space="preserve"> </v>
      </c>
      <c r="K600" s="171" t="str">
        <f t="shared" si="172"/>
        <v xml:space="preserve"> </v>
      </c>
      <c r="L600" s="171" t="str">
        <f t="shared" si="173"/>
        <v xml:space="preserve"> </v>
      </c>
      <c r="M600" s="171" t="str">
        <f t="shared" si="174"/>
        <v xml:space="preserve"> </v>
      </c>
      <c r="N600" s="171" t="str">
        <f t="shared" si="175"/>
        <v xml:space="preserve"> </v>
      </c>
      <c r="O600" s="171" t="str">
        <f t="shared" si="176"/>
        <v xml:space="preserve"> </v>
      </c>
      <c r="P600" s="171" t="str">
        <f t="shared" si="177"/>
        <v xml:space="preserve"> </v>
      </c>
      <c r="Q600" s="172" t="str">
        <f t="shared" si="178"/>
        <v xml:space="preserve"> </v>
      </c>
      <c r="R600" s="173"/>
    </row>
    <row r="601" spans="1:18" s="145" customFormat="1" ht="12.75" x14ac:dyDescent="0.25">
      <c r="A601" s="166" t="s">
        <v>775</v>
      </c>
      <c r="B601" s="151"/>
      <c r="C601" s="164">
        <v>8</v>
      </c>
      <c r="D601" s="168">
        <v>1</v>
      </c>
      <c r="E601" s="169">
        <v>1</v>
      </c>
      <c r="F601" s="168">
        <v>512</v>
      </c>
      <c r="G601" s="170">
        <v>1.08</v>
      </c>
      <c r="H601" s="171">
        <f t="shared" si="169"/>
        <v>552.96</v>
      </c>
      <c r="I601" s="171" t="str">
        <f t="shared" si="170"/>
        <v xml:space="preserve"> </v>
      </c>
      <c r="J601" s="171" t="str">
        <f t="shared" si="171"/>
        <v xml:space="preserve"> </v>
      </c>
      <c r="K601" s="171" t="str">
        <f t="shared" si="172"/>
        <v xml:space="preserve"> </v>
      </c>
      <c r="L601" s="171" t="str">
        <f t="shared" si="173"/>
        <v xml:space="preserve"> </v>
      </c>
      <c r="M601" s="171" t="str">
        <f t="shared" si="174"/>
        <v xml:space="preserve"> </v>
      </c>
      <c r="N601" s="171" t="str">
        <f t="shared" si="175"/>
        <v xml:space="preserve"> </v>
      </c>
      <c r="O601" s="171" t="str">
        <f t="shared" si="176"/>
        <v xml:space="preserve"> </v>
      </c>
      <c r="P601" s="171" t="str">
        <f t="shared" si="177"/>
        <v xml:space="preserve"> </v>
      </c>
      <c r="Q601" s="172" t="str">
        <f t="shared" si="178"/>
        <v xml:space="preserve"> </v>
      </c>
      <c r="R601" s="173"/>
    </row>
    <row r="602" spans="1:18" s="145" customFormat="1" ht="12.75" x14ac:dyDescent="0.25">
      <c r="A602" s="166" t="s">
        <v>776</v>
      </c>
      <c r="B602" s="151" t="s">
        <v>692</v>
      </c>
      <c r="C602" s="164">
        <v>10</v>
      </c>
      <c r="D602" s="168">
        <v>4</v>
      </c>
      <c r="E602" s="169">
        <v>1</v>
      </c>
      <c r="F602" s="168">
        <v>1</v>
      </c>
      <c r="G602" s="170">
        <v>37.479999999999997</v>
      </c>
      <c r="H602" s="171" t="str">
        <f t="shared" si="169"/>
        <v xml:space="preserve"> </v>
      </c>
      <c r="I602" s="171">
        <f t="shared" si="170"/>
        <v>149.91999999999999</v>
      </c>
      <c r="J602" s="171" t="str">
        <f t="shared" si="171"/>
        <v xml:space="preserve"> </v>
      </c>
      <c r="K602" s="171" t="str">
        <f t="shared" si="172"/>
        <v xml:space="preserve"> </v>
      </c>
      <c r="L602" s="171" t="str">
        <f t="shared" si="173"/>
        <v xml:space="preserve"> </v>
      </c>
      <c r="M602" s="171" t="str">
        <f t="shared" si="174"/>
        <v xml:space="preserve"> </v>
      </c>
      <c r="N602" s="171" t="str">
        <f t="shared" si="175"/>
        <v xml:space="preserve"> </v>
      </c>
      <c r="O602" s="171" t="str">
        <f t="shared" si="176"/>
        <v xml:space="preserve"> </v>
      </c>
      <c r="P602" s="171" t="str">
        <f t="shared" si="177"/>
        <v xml:space="preserve"> </v>
      </c>
      <c r="Q602" s="172" t="str">
        <f t="shared" si="178"/>
        <v xml:space="preserve"> </v>
      </c>
      <c r="R602" s="173"/>
    </row>
    <row r="603" spans="1:18" s="145" customFormat="1" ht="12.75" x14ac:dyDescent="0.25">
      <c r="A603" s="166" t="s">
        <v>777</v>
      </c>
      <c r="B603" s="151"/>
      <c r="C603" s="164">
        <v>8</v>
      </c>
      <c r="D603" s="168">
        <v>1</v>
      </c>
      <c r="E603" s="169">
        <v>1</v>
      </c>
      <c r="F603" s="168">
        <v>188</v>
      </c>
      <c r="G603" s="170">
        <v>1.08</v>
      </c>
      <c r="H603" s="171">
        <f t="shared" si="169"/>
        <v>203.04000000000002</v>
      </c>
      <c r="I603" s="171" t="str">
        <f t="shared" si="170"/>
        <v xml:space="preserve"> </v>
      </c>
      <c r="J603" s="171" t="str">
        <f t="shared" si="171"/>
        <v xml:space="preserve"> </v>
      </c>
      <c r="K603" s="171" t="str">
        <f t="shared" si="172"/>
        <v xml:space="preserve"> </v>
      </c>
      <c r="L603" s="171" t="str">
        <f t="shared" si="173"/>
        <v xml:space="preserve"> </v>
      </c>
      <c r="M603" s="171" t="str">
        <f t="shared" si="174"/>
        <v xml:space="preserve"> </v>
      </c>
      <c r="N603" s="171" t="str">
        <f t="shared" si="175"/>
        <v xml:space="preserve"> </v>
      </c>
      <c r="O603" s="171" t="str">
        <f t="shared" si="176"/>
        <v xml:space="preserve"> </v>
      </c>
      <c r="P603" s="171" t="str">
        <f t="shared" si="177"/>
        <v xml:space="preserve"> </v>
      </c>
      <c r="Q603" s="172" t="str">
        <f t="shared" si="178"/>
        <v xml:space="preserve"> </v>
      </c>
      <c r="R603" s="173"/>
    </row>
    <row r="604" spans="1:18" s="145" customFormat="1" ht="12.75" x14ac:dyDescent="0.25">
      <c r="A604" s="166" t="s">
        <v>778</v>
      </c>
      <c r="B604" s="151" t="s">
        <v>693</v>
      </c>
      <c r="C604" s="164">
        <v>10</v>
      </c>
      <c r="D604" s="168">
        <v>4</v>
      </c>
      <c r="E604" s="169">
        <v>1</v>
      </c>
      <c r="F604" s="168">
        <v>1</v>
      </c>
      <c r="G604" s="170">
        <v>19.34</v>
      </c>
      <c r="H604" s="171" t="str">
        <f t="shared" si="169"/>
        <v xml:space="preserve"> </v>
      </c>
      <c r="I604" s="171">
        <f t="shared" si="170"/>
        <v>77.36</v>
      </c>
      <c r="J604" s="171" t="str">
        <f t="shared" si="171"/>
        <v xml:space="preserve"> </v>
      </c>
      <c r="K604" s="171" t="str">
        <f t="shared" si="172"/>
        <v xml:space="preserve"> </v>
      </c>
      <c r="L604" s="171" t="str">
        <f t="shared" si="173"/>
        <v xml:space="preserve"> </v>
      </c>
      <c r="M604" s="171" t="str">
        <f t="shared" si="174"/>
        <v xml:space="preserve"> </v>
      </c>
      <c r="N604" s="171" t="str">
        <f t="shared" si="175"/>
        <v xml:space="preserve"> </v>
      </c>
      <c r="O604" s="171" t="str">
        <f t="shared" si="176"/>
        <v xml:space="preserve"> </v>
      </c>
      <c r="P604" s="171" t="str">
        <f t="shared" si="177"/>
        <v xml:space="preserve"> </v>
      </c>
      <c r="Q604" s="172" t="str">
        <f t="shared" si="178"/>
        <v xml:space="preserve"> </v>
      </c>
      <c r="R604" s="173"/>
    </row>
    <row r="605" spans="1:18" s="145" customFormat="1" ht="12.75" x14ac:dyDescent="0.25">
      <c r="A605" s="166" t="s">
        <v>779</v>
      </c>
      <c r="B605" s="151"/>
      <c r="C605" s="164">
        <v>8</v>
      </c>
      <c r="D605" s="168">
        <v>1</v>
      </c>
      <c r="E605" s="169">
        <v>1</v>
      </c>
      <c r="F605" s="168">
        <v>97</v>
      </c>
      <c r="G605" s="170">
        <v>1.08</v>
      </c>
      <c r="H605" s="171">
        <f t="shared" si="169"/>
        <v>104.76</v>
      </c>
      <c r="I605" s="171" t="str">
        <f t="shared" si="170"/>
        <v xml:space="preserve"> </v>
      </c>
      <c r="J605" s="171" t="str">
        <f t="shared" si="171"/>
        <v xml:space="preserve"> </v>
      </c>
      <c r="K605" s="171" t="str">
        <f t="shared" si="172"/>
        <v xml:space="preserve"> </v>
      </c>
      <c r="L605" s="171" t="str">
        <f t="shared" si="173"/>
        <v xml:space="preserve"> </v>
      </c>
      <c r="M605" s="171" t="str">
        <f t="shared" si="174"/>
        <v xml:space="preserve"> </v>
      </c>
      <c r="N605" s="171" t="str">
        <f t="shared" si="175"/>
        <v xml:space="preserve"> </v>
      </c>
      <c r="O605" s="171" t="str">
        <f t="shared" si="176"/>
        <v xml:space="preserve"> </v>
      </c>
      <c r="P605" s="171" t="str">
        <f t="shared" si="177"/>
        <v xml:space="preserve"> </v>
      </c>
      <c r="Q605" s="172" t="str">
        <f t="shared" si="178"/>
        <v xml:space="preserve"> </v>
      </c>
      <c r="R605" s="173"/>
    </row>
    <row r="606" spans="1:18" s="145" customFormat="1" ht="12.75" x14ac:dyDescent="0.25">
      <c r="A606" s="166" t="s">
        <v>780</v>
      </c>
      <c r="B606" s="167" t="s">
        <v>872</v>
      </c>
      <c r="C606" s="164">
        <v>16</v>
      </c>
      <c r="D606" s="168">
        <v>1</v>
      </c>
      <c r="E606" s="169">
        <v>1</v>
      </c>
      <c r="F606" s="168">
        <v>14</v>
      </c>
      <c r="G606" s="170">
        <v>4.5</v>
      </c>
      <c r="H606" s="171" t="str">
        <f t="shared" si="169"/>
        <v xml:space="preserve"> </v>
      </c>
      <c r="I606" s="171" t="str">
        <f t="shared" si="170"/>
        <v xml:space="preserve"> </v>
      </c>
      <c r="J606" s="171" t="str">
        <f t="shared" si="171"/>
        <v xml:space="preserve"> </v>
      </c>
      <c r="K606" s="171" t="str">
        <f t="shared" si="172"/>
        <v xml:space="preserve"> </v>
      </c>
      <c r="L606" s="171">
        <f t="shared" si="173"/>
        <v>63</v>
      </c>
      <c r="M606" s="171" t="str">
        <f t="shared" si="174"/>
        <v xml:space="preserve"> </v>
      </c>
      <c r="N606" s="171" t="str">
        <f t="shared" si="175"/>
        <v xml:space="preserve"> </v>
      </c>
      <c r="O606" s="171" t="str">
        <f t="shared" si="176"/>
        <v xml:space="preserve"> </v>
      </c>
      <c r="P606" s="171" t="str">
        <f t="shared" si="177"/>
        <v xml:space="preserve"> </v>
      </c>
      <c r="Q606" s="172" t="str">
        <f t="shared" si="178"/>
        <v xml:space="preserve"> </v>
      </c>
      <c r="R606" s="173"/>
    </row>
    <row r="607" spans="1:18" s="145" customFormat="1" ht="12.75" x14ac:dyDescent="0.25">
      <c r="A607" s="166" t="s">
        <v>781</v>
      </c>
      <c r="B607" s="167"/>
      <c r="C607" s="164">
        <v>16</v>
      </c>
      <c r="D607" s="168">
        <v>1</v>
      </c>
      <c r="E607" s="169">
        <v>1</v>
      </c>
      <c r="F607" s="168">
        <v>13</v>
      </c>
      <c r="G607" s="170">
        <v>4.25</v>
      </c>
      <c r="H607" s="171" t="str">
        <f t="shared" si="169"/>
        <v xml:space="preserve"> </v>
      </c>
      <c r="I607" s="171" t="str">
        <f t="shared" si="170"/>
        <v xml:space="preserve"> </v>
      </c>
      <c r="J607" s="171" t="str">
        <f t="shared" si="171"/>
        <v xml:space="preserve"> </v>
      </c>
      <c r="K607" s="171" t="str">
        <f t="shared" si="172"/>
        <v xml:space="preserve"> </v>
      </c>
      <c r="L607" s="171">
        <f t="shared" si="173"/>
        <v>55.25</v>
      </c>
      <c r="M607" s="171" t="str">
        <f t="shared" si="174"/>
        <v xml:space="preserve"> </v>
      </c>
      <c r="N607" s="171" t="str">
        <f t="shared" si="175"/>
        <v xml:space="preserve"> </v>
      </c>
      <c r="O607" s="171" t="str">
        <f t="shared" si="176"/>
        <v xml:space="preserve"> </v>
      </c>
      <c r="P607" s="171" t="str">
        <f t="shared" si="177"/>
        <v xml:space="preserve"> </v>
      </c>
      <c r="Q607" s="172" t="str">
        <f t="shared" si="178"/>
        <v xml:space="preserve"> </v>
      </c>
      <c r="R607" s="173"/>
    </row>
    <row r="608" spans="1:18" s="145" customFormat="1" ht="12.75" x14ac:dyDescent="0.25">
      <c r="A608" s="166" t="s">
        <v>782</v>
      </c>
      <c r="B608" s="151"/>
      <c r="C608" s="164">
        <v>16</v>
      </c>
      <c r="D608" s="168">
        <v>1</v>
      </c>
      <c r="E608" s="169">
        <v>1</v>
      </c>
      <c r="F608" s="168">
        <v>5</v>
      </c>
      <c r="G608" s="170">
        <v>3</v>
      </c>
      <c r="H608" s="171" t="str">
        <f t="shared" si="169"/>
        <v xml:space="preserve"> </v>
      </c>
      <c r="I608" s="171" t="str">
        <f t="shared" si="170"/>
        <v xml:space="preserve"> </v>
      </c>
      <c r="J608" s="171" t="str">
        <f t="shared" si="171"/>
        <v xml:space="preserve"> </v>
      </c>
      <c r="K608" s="171" t="str">
        <f t="shared" si="172"/>
        <v xml:space="preserve"> </v>
      </c>
      <c r="L608" s="171">
        <f t="shared" si="173"/>
        <v>15</v>
      </c>
      <c r="M608" s="171" t="str">
        <f t="shared" si="174"/>
        <v xml:space="preserve"> </v>
      </c>
      <c r="N608" s="171" t="str">
        <f t="shared" si="175"/>
        <v xml:space="preserve"> </v>
      </c>
      <c r="O608" s="171" t="str">
        <f t="shared" si="176"/>
        <v xml:space="preserve"> </v>
      </c>
      <c r="P608" s="171" t="str">
        <f t="shared" si="177"/>
        <v xml:space="preserve"> </v>
      </c>
      <c r="Q608" s="172" t="str">
        <f t="shared" si="178"/>
        <v xml:space="preserve"> </v>
      </c>
      <c r="R608" s="173"/>
    </row>
    <row r="609" spans="1:18" s="145" customFormat="1" ht="12.75" x14ac:dyDescent="0.25">
      <c r="A609" s="166" t="s">
        <v>783</v>
      </c>
      <c r="B609" s="151"/>
      <c r="C609" s="164">
        <v>16</v>
      </c>
      <c r="D609" s="168">
        <v>1</v>
      </c>
      <c r="E609" s="169">
        <v>1</v>
      </c>
      <c r="F609" s="168">
        <v>2</v>
      </c>
      <c r="G609" s="170">
        <v>4</v>
      </c>
      <c r="H609" s="171" t="str">
        <f t="shared" si="169"/>
        <v xml:space="preserve"> </v>
      </c>
      <c r="I609" s="171" t="str">
        <f t="shared" si="170"/>
        <v xml:space="preserve"> </v>
      </c>
      <c r="J609" s="171" t="str">
        <f t="shared" si="171"/>
        <v xml:space="preserve"> </v>
      </c>
      <c r="K609" s="171" t="str">
        <f t="shared" si="172"/>
        <v xml:space="preserve"> </v>
      </c>
      <c r="L609" s="171">
        <f t="shared" si="173"/>
        <v>8</v>
      </c>
      <c r="M609" s="171" t="str">
        <f t="shared" si="174"/>
        <v xml:space="preserve"> </v>
      </c>
      <c r="N609" s="171" t="str">
        <f t="shared" si="175"/>
        <v xml:space="preserve"> </v>
      </c>
      <c r="O609" s="171" t="str">
        <f t="shared" si="176"/>
        <v xml:space="preserve"> </v>
      </c>
      <c r="P609" s="171" t="str">
        <f t="shared" si="177"/>
        <v xml:space="preserve"> </v>
      </c>
      <c r="Q609" s="172" t="str">
        <f t="shared" si="178"/>
        <v xml:space="preserve"> </v>
      </c>
      <c r="R609" s="173"/>
    </row>
    <row r="610" spans="1:18" s="145" customFormat="1" ht="12.75" x14ac:dyDescent="0.25">
      <c r="A610" s="166" t="s">
        <v>784</v>
      </c>
      <c r="B610" s="151"/>
      <c r="C610" s="164">
        <v>12</v>
      </c>
      <c r="D610" s="168">
        <v>1</v>
      </c>
      <c r="E610" s="169">
        <v>1</v>
      </c>
      <c r="F610" s="168">
        <v>7</v>
      </c>
      <c r="G610" s="170">
        <v>10.5</v>
      </c>
      <c r="H610" s="171" t="str">
        <f t="shared" si="169"/>
        <v xml:space="preserve"> </v>
      </c>
      <c r="I610" s="171" t="str">
        <f t="shared" si="170"/>
        <v xml:space="preserve"> </v>
      </c>
      <c r="J610" s="171">
        <f t="shared" si="171"/>
        <v>73.5</v>
      </c>
      <c r="K610" s="171" t="str">
        <f t="shared" si="172"/>
        <v xml:space="preserve"> </v>
      </c>
      <c r="L610" s="171" t="str">
        <f t="shared" si="173"/>
        <v xml:space="preserve"> </v>
      </c>
      <c r="M610" s="171" t="str">
        <f t="shared" si="174"/>
        <v xml:space="preserve"> </v>
      </c>
      <c r="N610" s="171" t="str">
        <f t="shared" si="175"/>
        <v xml:space="preserve"> </v>
      </c>
      <c r="O610" s="171" t="str">
        <f t="shared" si="176"/>
        <v xml:space="preserve"> </v>
      </c>
      <c r="P610" s="171" t="str">
        <f t="shared" si="177"/>
        <v xml:space="preserve"> </v>
      </c>
      <c r="Q610" s="172" t="str">
        <f t="shared" si="178"/>
        <v xml:space="preserve"> </v>
      </c>
      <c r="R610" s="173"/>
    </row>
    <row r="611" spans="1:18" s="145" customFormat="1" ht="12.75" x14ac:dyDescent="0.25">
      <c r="A611" s="166" t="s">
        <v>785</v>
      </c>
      <c r="B611" s="151"/>
      <c r="C611" s="164">
        <v>12</v>
      </c>
      <c r="D611" s="168">
        <v>1</v>
      </c>
      <c r="E611" s="169">
        <v>1</v>
      </c>
      <c r="F611" s="168">
        <v>5</v>
      </c>
      <c r="G611" s="170">
        <v>7</v>
      </c>
      <c r="H611" s="171" t="str">
        <f t="shared" si="169"/>
        <v xml:space="preserve"> </v>
      </c>
      <c r="I611" s="171" t="str">
        <f t="shared" si="170"/>
        <v xml:space="preserve"> </v>
      </c>
      <c r="J611" s="171">
        <f t="shared" si="171"/>
        <v>35</v>
      </c>
      <c r="K611" s="171" t="str">
        <f t="shared" si="172"/>
        <v xml:space="preserve"> </v>
      </c>
      <c r="L611" s="171" t="str">
        <f t="shared" si="173"/>
        <v xml:space="preserve"> </v>
      </c>
      <c r="M611" s="171" t="str">
        <f t="shared" si="174"/>
        <v xml:space="preserve"> </v>
      </c>
      <c r="N611" s="171" t="str">
        <f t="shared" si="175"/>
        <v xml:space="preserve"> </v>
      </c>
      <c r="O611" s="171" t="str">
        <f t="shared" si="176"/>
        <v xml:space="preserve"> </v>
      </c>
      <c r="P611" s="171" t="str">
        <f t="shared" si="177"/>
        <v xml:space="preserve"> </v>
      </c>
      <c r="Q611" s="172" t="str">
        <f t="shared" si="178"/>
        <v xml:space="preserve"> </v>
      </c>
      <c r="R611" s="173"/>
    </row>
    <row r="612" spans="1:18" s="145" customFormat="1" ht="12.75" x14ac:dyDescent="0.25">
      <c r="A612" s="166" t="s">
        <v>786</v>
      </c>
      <c r="B612" s="151"/>
      <c r="C612" s="164">
        <v>12</v>
      </c>
      <c r="D612" s="168">
        <v>1</v>
      </c>
      <c r="E612" s="169">
        <v>1</v>
      </c>
      <c r="F612" s="168">
        <v>5</v>
      </c>
      <c r="G612" s="170">
        <v>9.5</v>
      </c>
      <c r="H612" s="171" t="str">
        <f t="shared" si="169"/>
        <v xml:space="preserve"> </v>
      </c>
      <c r="I612" s="171" t="str">
        <f t="shared" si="170"/>
        <v xml:space="preserve"> </v>
      </c>
      <c r="J612" s="171">
        <f t="shared" si="171"/>
        <v>47.5</v>
      </c>
      <c r="K612" s="171" t="str">
        <f t="shared" si="172"/>
        <v xml:space="preserve"> </v>
      </c>
      <c r="L612" s="171" t="str">
        <f t="shared" si="173"/>
        <v xml:space="preserve"> </v>
      </c>
      <c r="M612" s="171" t="str">
        <f t="shared" si="174"/>
        <v xml:space="preserve"> </v>
      </c>
      <c r="N612" s="171" t="str">
        <f t="shared" si="175"/>
        <v xml:space="preserve"> </v>
      </c>
      <c r="O612" s="171" t="str">
        <f t="shared" si="176"/>
        <v xml:space="preserve"> </v>
      </c>
      <c r="P612" s="171" t="str">
        <f t="shared" si="177"/>
        <v xml:space="preserve"> </v>
      </c>
      <c r="Q612" s="172" t="str">
        <f t="shared" si="178"/>
        <v xml:space="preserve"> </v>
      </c>
      <c r="R612" s="173"/>
    </row>
    <row r="613" spans="1:18" s="145" customFormat="1" ht="12.75" x14ac:dyDescent="0.25">
      <c r="A613" s="166" t="s">
        <v>787</v>
      </c>
      <c r="B613" s="151"/>
      <c r="C613" s="164">
        <v>16</v>
      </c>
      <c r="D613" s="168">
        <v>1</v>
      </c>
      <c r="E613" s="169">
        <v>1</v>
      </c>
      <c r="F613" s="168">
        <v>7</v>
      </c>
      <c r="G613" s="170">
        <v>10.5</v>
      </c>
      <c r="H613" s="171" t="str">
        <f t="shared" si="169"/>
        <v xml:space="preserve"> </v>
      </c>
      <c r="I613" s="171" t="str">
        <f t="shared" si="170"/>
        <v xml:space="preserve"> </v>
      </c>
      <c r="J613" s="171" t="str">
        <f t="shared" si="171"/>
        <v xml:space="preserve"> </v>
      </c>
      <c r="K613" s="171" t="str">
        <f t="shared" si="172"/>
        <v xml:space="preserve"> </v>
      </c>
      <c r="L613" s="171">
        <f t="shared" si="173"/>
        <v>73.5</v>
      </c>
      <c r="M613" s="171" t="str">
        <f t="shared" si="174"/>
        <v xml:space="preserve"> </v>
      </c>
      <c r="N613" s="171" t="str">
        <f t="shared" si="175"/>
        <v xml:space="preserve"> </v>
      </c>
      <c r="O613" s="171" t="str">
        <f t="shared" si="176"/>
        <v xml:space="preserve"> </v>
      </c>
      <c r="P613" s="171" t="str">
        <f t="shared" si="177"/>
        <v xml:space="preserve"> </v>
      </c>
      <c r="Q613" s="172" t="str">
        <f t="shared" si="178"/>
        <v xml:space="preserve"> </v>
      </c>
      <c r="R613" s="173"/>
    </row>
    <row r="614" spans="1:18" s="145" customFormat="1" ht="12.75" x14ac:dyDescent="0.25">
      <c r="A614" s="166" t="s">
        <v>788</v>
      </c>
      <c r="B614" s="151"/>
      <c r="C614" s="164">
        <v>16</v>
      </c>
      <c r="D614" s="168">
        <v>1</v>
      </c>
      <c r="E614" s="169">
        <v>1</v>
      </c>
      <c r="F614" s="168">
        <v>5</v>
      </c>
      <c r="G614" s="170">
        <v>7</v>
      </c>
      <c r="H614" s="171" t="str">
        <f t="shared" si="169"/>
        <v xml:space="preserve"> </v>
      </c>
      <c r="I614" s="171" t="str">
        <f t="shared" si="170"/>
        <v xml:space="preserve"> </v>
      </c>
      <c r="J614" s="171" t="str">
        <f t="shared" si="171"/>
        <v xml:space="preserve"> </v>
      </c>
      <c r="K614" s="171" t="str">
        <f t="shared" si="172"/>
        <v xml:space="preserve"> </v>
      </c>
      <c r="L614" s="171">
        <f t="shared" si="173"/>
        <v>35</v>
      </c>
      <c r="M614" s="171" t="str">
        <f t="shared" si="174"/>
        <v xml:space="preserve"> </v>
      </c>
      <c r="N614" s="171" t="str">
        <f t="shared" si="175"/>
        <v xml:space="preserve"> </v>
      </c>
      <c r="O614" s="171" t="str">
        <f t="shared" si="176"/>
        <v xml:space="preserve"> </v>
      </c>
      <c r="P614" s="171" t="str">
        <f t="shared" si="177"/>
        <v xml:space="preserve"> </v>
      </c>
      <c r="Q614" s="172" t="str">
        <f t="shared" si="178"/>
        <v xml:space="preserve"> </v>
      </c>
      <c r="R614" s="173"/>
    </row>
    <row r="615" spans="1:18" s="145" customFormat="1" ht="12.75" x14ac:dyDescent="0.25">
      <c r="A615" s="166" t="s">
        <v>789</v>
      </c>
      <c r="B615" s="167"/>
      <c r="C615" s="164">
        <v>16</v>
      </c>
      <c r="D615" s="168">
        <v>1</v>
      </c>
      <c r="E615" s="169">
        <v>1</v>
      </c>
      <c r="F615" s="168">
        <v>5</v>
      </c>
      <c r="G615" s="170">
        <v>9.5</v>
      </c>
      <c r="H615" s="171" t="str">
        <f t="shared" si="169"/>
        <v xml:space="preserve"> </v>
      </c>
      <c r="I615" s="171" t="str">
        <f t="shared" si="170"/>
        <v xml:space="preserve"> </v>
      </c>
      <c r="J615" s="171" t="str">
        <f t="shared" si="171"/>
        <v xml:space="preserve"> </v>
      </c>
      <c r="K615" s="171" t="str">
        <f t="shared" si="172"/>
        <v xml:space="preserve"> </v>
      </c>
      <c r="L615" s="171">
        <f t="shared" si="173"/>
        <v>47.5</v>
      </c>
      <c r="M615" s="171" t="str">
        <f t="shared" si="174"/>
        <v xml:space="preserve"> </v>
      </c>
      <c r="N615" s="171" t="str">
        <f t="shared" si="175"/>
        <v xml:space="preserve"> </v>
      </c>
      <c r="O615" s="171" t="str">
        <f t="shared" si="176"/>
        <v xml:space="preserve"> </v>
      </c>
      <c r="P615" s="171" t="str">
        <f t="shared" si="177"/>
        <v xml:space="preserve"> </v>
      </c>
      <c r="Q615" s="172" t="str">
        <f t="shared" si="178"/>
        <v xml:space="preserve"> </v>
      </c>
      <c r="R615" s="173"/>
    </row>
    <row r="616" spans="1:18" s="145" customFormat="1" ht="12.75" x14ac:dyDescent="0.25">
      <c r="A616" s="166" t="s">
        <v>790</v>
      </c>
      <c r="B616" s="167"/>
      <c r="C616" s="164">
        <v>16</v>
      </c>
      <c r="D616" s="168">
        <v>1</v>
      </c>
      <c r="E616" s="169">
        <v>1</v>
      </c>
      <c r="F616" s="168">
        <v>2</v>
      </c>
      <c r="G616" s="170">
        <v>4.5</v>
      </c>
      <c r="H616" s="171" t="str">
        <f t="shared" si="169"/>
        <v xml:space="preserve"> </v>
      </c>
      <c r="I616" s="171" t="str">
        <f t="shared" si="170"/>
        <v xml:space="preserve"> </v>
      </c>
      <c r="J616" s="171" t="str">
        <f t="shared" si="171"/>
        <v xml:space="preserve"> </v>
      </c>
      <c r="K616" s="171" t="str">
        <f t="shared" si="172"/>
        <v xml:space="preserve"> </v>
      </c>
      <c r="L616" s="171">
        <f t="shared" si="173"/>
        <v>9</v>
      </c>
      <c r="M616" s="171" t="str">
        <f t="shared" si="174"/>
        <v xml:space="preserve"> </v>
      </c>
      <c r="N616" s="171" t="str">
        <f t="shared" si="175"/>
        <v xml:space="preserve"> </v>
      </c>
      <c r="O616" s="171" t="str">
        <f t="shared" si="176"/>
        <v xml:space="preserve"> </v>
      </c>
      <c r="P616" s="171" t="str">
        <f t="shared" si="177"/>
        <v xml:space="preserve"> </v>
      </c>
      <c r="Q616" s="172" t="str">
        <f t="shared" si="178"/>
        <v xml:space="preserve"> </v>
      </c>
      <c r="R616" s="173"/>
    </row>
    <row r="617" spans="1:18" s="145" customFormat="1" ht="12.75" x14ac:dyDescent="0.25">
      <c r="A617" s="166" t="s">
        <v>791</v>
      </c>
      <c r="B617" s="151"/>
      <c r="C617" s="164">
        <v>14</v>
      </c>
      <c r="D617" s="168">
        <v>1</v>
      </c>
      <c r="E617" s="169">
        <v>1</v>
      </c>
      <c r="F617" s="168">
        <v>3</v>
      </c>
      <c r="G617" s="170">
        <v>4.25</v>
      </c>
      <c r="H617" s="171" t="str">
        <f t="shared" si="169"/>
        <v xml:space="preserve"> </v>
      </c>
      <c r="I617" s="171" t="str">
        <f t="shared" si="170"/>
        <v xml:space="preserve"> </v>
      </c>
      <c r="J617" s="171" t="str">
        <f t="shared" si="171"/>
        <v xml:space="preserve"> </v>
      </c>
      <c r="K617" s="171">
        <f t="shared" si="172"/>
        <v>12.75</v>
      </c>
      <c r="L617" s="171" t="str">
        <f t="shared" si="173"/>
        <v xml:space="preserve"> </v>
      </c>
      <c r="M617" s="171" t="str">
        <f t="shared" si="174"/>
        <v xml:space="preserve"> </v>
      </c>
      <c r="N617" s="171" t="str">
        <f t="shared" si="175"/>
        <v xml:space="preserve"> </v>
      </c>
      <c r="O617" s="171" t="str">
        <f t="shared" si="176"/>
        <v xml:space="preserve"> </v>
      </c>
      <c r="P617" s="171" t="str">
        <f t="shared" si="177"/>
        <v xml:space="preserve"> </v>
      </c>
      <c r="Q617" s="172" t="str">
        <f t="shared" si="178"/>
        <v xml:space="preserve"> </v>
      </c>
      <c r="R617" s="173"/>
    </row>
    <row r="618" spans="1:18" s="145" customFormat="1" ht="12.75" x14ac:dyDescent="0.25">
      <c r="A618" s="166" t="s">
        <v>792</v>
      </c>
      <c r="B618" s="151" t="s">
        <v>265</v>
      </c>
      <c r="C618" s="164">
        <v>8</v>
      </c>
      <c r="D618" s="168">
        <v>1</v>
      </c>
      <c r="E618" s="169">
        <v>1</v>
      </c>
      <c r="F618" s="168">
        <v>350</v>
      </c>
      <c r="G618" s="170">
        <v>2.14</v>
      </c>
      <c r="H618" s="171">
        <f t="shared" si="169"/>
        <v>749</v>
      </c>
      <c r="I618" s="171" t="str">
        <f t="shared" si="170"/>
        <v xml:space="preserve"> </v>
      </c>
      <c r="J618" s="171" t="str">
        <f t="shared" si="171"/>
        <v xml:space="preserve"> </v>
      </c>
      <c r="K618" s="171" t="str">
        <f t="shared" si="172"/>
        <v xml:space="preserve"> </v>
      </c>
      <c r="L618" s="171" t="str">
        <f t="shared" si="173"/>
        <v xml:space="preserve"> </v>
      </c>
      <c r="M618" s="171" t="str">
        <f t="shared" si="174"/>
        <v xml:space="preserve"> </v>
      </c>
      <c r="N618" s="171" t="str">
        <f t="shared" si="175"/>
        <v xml:space="preserve"> </v>
      </c>
      <c r="O618" s="171" t="str">
        <f t="shared" si="176"/>
        <v xml:space="preserve"> </v>
      </c>
      <c r="P618" s="171" t="str">
        <f t="shared" si="177"/>
        <v xml:space="preserve"> </v>
      </c>
      <c r="Q618" s="172" t="str">
        <f t="shared" si="178"/>
        <v xml:space="preserve"> </v>
      </c>
      <c r="R618" s="173"/>
    </row>
    <row r="619" spans="1:18" s="145" customFormat="1" ht="12.75" x14ac:dyDescent="0.25">
      <c r="A619" s="166" t="s">
        <v>793</v>
      </c>
      <c r="B619" s="167" t="s">
        <v>871</v>
      </c>
      <c r="C619" s="164">
        <v>16</v>
      </c>
      <c r="D619" s="168">
        <v>1</v>
      </c>
      <c r="E619" s="169">
        <v>1</v>
      </c>
      <c r="F619" s="168">
        <v>5</v>
      </c>
      <c r="G619" s="170">
        <v>4.75</v>
      </c>
      <c r="H619" s="171" t="str">
        <f t="shared" si="169"/>
        <v xml:space="preserve"> </v>
      </c>
      <c r="I619" s="171" t="str">
        <f t="shared" si="170"/>
        <v xml:space="preserve"> </v>
      </c>
      <c r="J619" s="171" t="str">
        <f t="shared" si="171"/>
        <v xml:space="preserve"> </v>
      </c>
      <c r="K619" s="171" t="str">
        <f t="shared" si="172"/>
        <v xml:space="preserve"> </v>
      </c>
      <c r="L619" s="171">
        <f t="shared" si="173"/>
        <v>23.75</v>
      </c>
      <c r="M619" s="171" t="str">
        <f t="shared" si="174"/>
        <v xml:space="preserve"> </v>
      </c>
      <c r="N619" s="171" t="str">
        <f t="shared" si="175"/>
        <v xml:space="preserve"> </v>
      </c>
      <c r="O619" s="171" t="str">
        <f t="shared" si="176"/>
        <v xml:space="preserve"> </v>
      </c>
      <c r="P619" s="171" t="str">
        <f t="shared" si="177"/>
        <v xml:space="preserve"> </v>
      </c>
      <c r="Q619" s="172" t="str">
        <f t="shared" si="178"/>
        <v xml:space="preserve"> </v>
      </c>
      <c r="R619" s="173"/>
    </row>
    <row r="620" spans="1:18" s="145" customFormat="1" ht="12.75" x14ac:dyDescent="0.25">
      <c r="A620" s="166" t="s">
        <v>794</v>
      </c>
      <c r="B620" s="174"/>
      <c r="C620" s="164">
        <v>16</v>
      </c>
      <c r="D620" s="168">
        <v>1</v>
      </c>
      <c r="E620" s="169">
        <v>1</v>
      </c>
      <c r="F620" s="168">
        <v>3</v>
      </c>
      <c r="G620" s="170">
        <v>3</v>
      </c>
      <c r="H620" s="171" t="str">
        <f t="shared" si="169"/>
        <v xml:space="preserve"> </v>
      </c>
      <c r="I620" s="171" t="str">
        <f t="shared" si="170"/>
        <v xml:space="preserve"> </v>
      </c>
      <c r="J620" s="171" t="str">
        <f t="shared" si="171"/>
        <v xml:space="preserve"> </v>
      </c>
      <c r="K620" s="171" t="str">
        <f t="shared" si="172"/>
        <v xml:space="preserve"> </v>
      </c>
      <c r="L620" s="171">
        <f t="shared" si="173"/>
        <v>9</v>
      </c>
      <c r="M620" s="171" t="str">
        <f t="shared" si="174"/>
        <v xml:space="preserve"> </v>
      </c>
      <c r="N620" s="171" t="str">
        <f t="shared" si="175"/>
        <v xml:space="preserve"> </v>
      </c>
      <c r="O620" s="171" t="str">
        <f t="shared" si="176"/>
        <v xml:space="preserve"> </v>
      </c>
      <c r="P620" s="171" t="str">
        <f t="shared" si="177"/>
        <v xml:space="preserve"> </v>
      </c>
      <c r="Q620" s="172" t="str">
        <f t="shared" si="178"/>
        <v xml:space="preserve"> </v>
      </c>
      <c r="R620" s="173"/>
    </row>
    <row r="621" spans="1:18" s="145" customFormat="1" ht="12.75" x14ac:dyDescent="0.25">
      <c r="A621" s="166" t="s">
        <v>795</v>
      </c>
      <c r="B621" s="174"/>
      <c r="C621" s="164">
        <v>16</v>
      </c>
      <c r="D621" s="168">
        <v>1</v>
      </c>
      <c r="E621" s="169">
        <v>1</v>
      </c>
      <c r="F621" s="168">
        <v>5</v>
      </c>
      <c r="G621" s="170">
        <v>4.5</v>
      </c>
      <c r="H621" s="171" t="str">
        <f t="shared" si="169"/>
        <v xml:space="preserve"> </v>
      </c>
      <c r="I621" s="171" t="str">
        <f t="shared" si="170"/>
        <v xml:space="preserve"> </v>
      </c>
      <c r="J621" s="171" t="str">
        <f t="shared" si="171"/>
        <v xml:space="preserve"> </v>
      </c>
      <c r="K621" s="171" t="str">
        <f t="shared" si="172"/>
        <v xml:space="preserve"> </v>
      </c>
      <c r="L621" s="171">
        <f t="shared" si="173"/>
        <v>22.5</v>
      </c>
      <c r="M621" s="171" t="str">
        <f t="shared" si="174"/>
        <v xml:space="preserve"> </v>
      </c>
      <c r="N621" s="171" t="str">
        <f t="shared" si="175"/>
        <v xml:space="preserve"> </v>
      </c>
      <c r="O621" s="171" t="str">
        <f t="shared" si="176"/>
        <v xml:space="preserve"> </v>
      </c>
      <c r="P621" s="171" t="str">
        <f t="shared" si="177"/>
        <v xml:space="preserve"> </v>
      </c>
      <c r="Q621" s="172" t="str">
        <f t="shared" si="178"/>
        <v xml:space="preserve"> </v>
      </c>
      <c r="R621" s="173"/>
    </row>
    <row r="622" spans="1:18" s="145" customFormat="1" ht="12.75" x14ac:dyDescent="0.25">
      <c r="A622" s="166" t="s">
        <v>796</v>
      </c>
      <c r="B622" s="174"/>
      <c r="C622" s="164">
        <v>14</v>
      </c>
      <c r="D622" s="168">
        <v>1</v>
      </c>
      <c r="E622" s="169">
        <v>1</v>
      </c>
      <c r="F622" s="168">
        <v>2</v>
      </c>
      <c r="G622" s="170">
        <v>2.6</v>
      </c>
      <c r="H622" s="171" t="str">
        <f t="shared" si="169"/>
        <v xml:space="preserve"> </v>
      </c>
      <c r="I622" s="171" t="str">
        <f t="shared" si="170"/>
        <v xml:space="preserve"> </v>
      </c>
      <c r="J622" s="171" t="str">
        <f t="shared" si="171"/>
        <v xml:space="preserve"> </v>
      </c>
      <c r="K622" s="171">
        <f t="shared" si="172"/>
        <v>5.2</v>
      </c>
      <c r="L622" s="171" t="str">
        <f t="shared" si="173"/>
        <v xml:space="preserve"> </v>
      </c>
      <c r="M622" s="171" t="str">
        <f t="shared" si="174"/>
        <v xml:space="preserve"> </v>
      </c>
      <c r="N622" s="171" t="str">
        <f t="shared" si="175"/>
        <v xml:space="preserve"> </v>
      </c>
      <c r="O622" s="171" t="str">
        <f t="shared" si="176"/>
        <v xml:space="preserve"> </v>
      </c>
      <c r="P622" s="171" t="str">
        <f t="shared" si="177"/>
        <v xml:space="preserve"> </v>
      </c>
      <c r="Q622" s="172" t="str">
        <f t="shared" si="178"/>
        <v xml:space="preserve"> </v>
      </c>
      <c r="R622" s="173"/>
    </row>
    <row r="623" spans="1:18" s="145" customFormat="1" ht="12.75" x14ac:dyDescent="0.25">
      <c r="A623" s="166" t="s">
        <v>797</v>
      </c>
      <c r="B623" s="174"/>
      <c r="C623" s="164">
        <v>12</v>
      </c>
      <c r="D623" s="168">
        <v>1</v>
      </c>
      <c r="E623" s="169">
        <v>1</v>
      </c>
      <c r="F623" s="168">
        <v>6</v>
      </c>
      <c r="G623" s="170">
        <v>10.5</v>
      </c>
      <c r="H623" s="171" t="str">
        <f t="shared" si="169"/>
        <v xml:space="preserve"> </v>
      </c>
      <c r="I623" s="171" t="str">
        <f t="shared" si="170"/>
        <v xml:space="preserve"> </v>
      </c>
      <c r="J623" s="171">
        <f t="shared" si="171"/>
        <v>63</v>
      </c>
      <c r="K623" s="171" t="str">
        <f t="shared" si="172"/>
        <v xml:space="preserve"> </v>
      </c>
      <c r="L623" s="171" t="str">
        <f t="shared" si="173"/>
        <v xml:space="preserve"> </v>
      </c>
      <c r="M623" s="171" t="str">
        <f t="shared" si="174"/>
        <v xml:space="preserve"> </v>
      </c>
      <c r="N623" s="171" t="str">
        <f t="shared" si="175"/>
        <v xml:space="preserve"> </v>
      </c>
      <c r="O623" s="171" t="str">
        <f t="shared" si="176"/>
        <v xml:space="preserve"> </v>
      </c>
      <c r="P623" s="171" t="str">
        <f t="shared" si="177"/>
        <v xml:space="preserve"> </v>
      </c>
      <c r="Q623" s="172" t="str">
        <f t="shared" si="178"/>
        <v xml:space="preserve"> </v>
      </c>
      <c r="R623" s="173"/>
    </row>
    <row r="624" spans="1:18" s="145" customFormat="1" ht="12.75" x14ac:dyDescent="0.25">
      <c r="A624" s="166" t="s">
        <v>798</v>
      </c>
      <c r="B624" s="174"/>
      <c r="C624" s="164">
        <v>12</v>
      </c>
      <c r="D624" s="168">
        <v>1</v>
      </c>
      <c r="E624" s="169">
        <v>1</v>
      </c>
      <c r="F624" s="168">
        <v>6</v>
      </c>
      <c r="G624" s="170">
        <v>3.5</v>
      </c>
      <c r="H624" s="171" t="str">
        <f t="shared" si="169"/>
        <v xml:space="preserve"> </v>
      </c>
      <c r="I624" s="171" t="str">
        <f t="shared" si="170"/>
        <v xml:space="preserve"> </v>
      </c>
      <c r="J624" s="171">
        <f t="shared" si="171"/>
        <v>21</v>
      </c>
      <c r="K624" s="171" t="str">
        <f t="shared" si="172"/>
        <v xml:space="preserve"> </v>
      </c>
      <c r="L624" s="171" t="str">
        <f t="shared" si="173"/>
        <v xml:space="preserve"> </v>
      </c>
      <c r="M624" s="171" t="str">
        <f t="shared" si="174"/>
        <v xml:space="preserve"> </v>
      </c>
      <c r="N624" s="171" t="str">
        <f t="shared" si="175"/>
        <v xml:space="preserve"> </v>
      </c>
      <c r="O624" s="171" t="str">
        <f t="shared" si="176"/>
        <v xml:space="preserve"> </v>
      </c>
      <c r="P624" s="171" t="str">
        <f t="shared" si="177"/>
        <v xml:space="preserve"> </v>
      </c>
      <c r="Q624" s="172" t="str">
        <f t="shared" si="178"/>
        <v xml:space="preserve"> </v>
      </c>
      <c r="R624" s="173"/>
    </row>
    <row r="625" spans="1:18" s="145" customFormat="1" ht="12.75" x14ac:dyDescent="0.25">
      <c r="A625" s="166" t="s">
        <v>799</v>
      </c>
      <c r="B625" s="151"/>
      <c r="C625" s="164">
        <v>12</v>
      </c>
      <c r="D625" s="168">
        <v>1</v>
      </c>
      <c r="E625" s="169">
        <v>1</v>
      </c>
      <c r="F625" s="168">
        <v>2</v>
      </c>
      <c r="G625" s="170">
        <v>9</v>
      </c>
      <c r="H625" s="171" t="str">
        <f t="shared" si="169"/>
        <v xml:space="preserve"> </v>
      </c>
      <c r="I625" s="171" t="str">
        <f t="shared" si="170"/>
        <v xml:space="preserve"> </v>
      </c>
      <c r="J625" s="171">
        <f t="shared" si="171"/>
        <v>18</v>
      </c>
      <c r="K625" s="171" t="str">
        <f t="shared" si="172"/>
        <v xml:space="preserve"> </v>
      </c>
      <c r="L625" s="171" t="str">
        <f t="shared" si="173"/>
        <v xml:space="preserve"> </v>
      </c>
      <c r="M625" s="171" t="str">
        <f t="shared" si="174"/>
        <v xml:space="preserve"> </v>
      </c>
      <c r="N625" s="171" t="str">
        <f t="shared" si="175"/>
        <v xml:space="preserve"> </v>
      </c>
      <c r="O625" s="171" t="str">
        <f t="shared" si="176"/>
        <v xml:space="preserve"> </v>
      </c>
      <c r="P625" s="171" t="str">
        <f t="shared" si="177"/>
        <v xml:space="preserve"> </v>
      </c>
      <c r="Q625" s="172" t="str">
        <f t="shared" si="178"/>
        <v xml:space="preserve"> </v>
      </c>
      <c r="R625" s="173"/>
    </row>
    <row r="626" spans="1:18" s="145" customFormat="1" ht="12.75" x14ac:dyDescent="0.25">
      <c r="A626" s="175"/>
      <c r="B626" s="176"/>
      <c r="C626" s="176"/>
      <c r="D626" s="177"/>
      <c r="E626" s="178" t="s">
        <v>301</v>
      </c>
      <c r="F626" s="158"/>
      <c r="G626" s="160"/>
      <c r="H626" s="171">
        <f t="shared" ref="H626:Q626" si="179">SUM(H594:H625)</f>
        <v>3076.7000000000003</v>
      </c>
      <c r="I626" s="171">
        <f t="shared" si="179"/>
        <v>824.92000000000007</v>
      </c>
      <c r="J626" s="171">
        <f t="shared" si="179"/>
        <v>258</v>
      </c>
      <c r="K626" s="171">
        <f t="shared" si="179"/>
        <v>17.95</v>
      </c>
      <c r="L626" s="171">
        <f t="shared" si="179"/>
        <v>361.5</v>
      </c>
      <c r="M626" s="171">
        <f t="shared" si="179"/>
        <v>0</v>
      </c>
      <c r="N626" s="171">
        <f t="shared" si="179"/>
        <v>0</v>
      </c>
      <c r="O626" s="171">
        <f t="shared" si="179"/>
        <v>0</v>
      </c>
      <c r="P626" s="171">
        <f t="shared" si="179"/>
        <v>0</v>
      </c>
      <c r="Q626" s="179">
        <f t="shared" si="179"/>
        <v>0</v>
      </c>
      <c r="R626" s="173"/>
    </row>
    <row r="627" spans="1:18" s="145" customFormat="1" ht="12.75" x14ac:dyDescent="0.25">
      <c r="A627" s="180"/>
      <c r="B627" s="24"/>
      <c r="C627" s="24"/>
      <c r="D627" s="181"/>
      <c r="E627" s="178" t="s">
        <v>302</v>
      </c>
      <c r="F627" s="158"/>
      <c r="G627" s="160"/>
      <c r="H627" s="171">
        <f t="shared" ref="H627:Q627" si="180">H626*H593</f>
        <v>1215.2965000000002</v>
      </c>
      <c r="I627" s="171">
        <f t="shared" si="180"/>
        <v>508.97564000000006</v>
      </c>
      <c r="J627" s="171">
        <f t="shared" si="180"/>
        <v>229.10400000000001</v>
      </c>
      <c r="K627" s="171">
        <f t="shared" si="180"/>
        <v>21.683599999999998</v>
      </c>
      <c r="L627" s="171">
        <f t="shared" si="180"/>
        <v>570.447</v>
      </c>
      <c r="M627" s="171">
        <f t="shared" si="180"/>
        <v>0</v>
      </c>
      <c r="N627" s="171">
        <f t="shared" si="180"/>
        <v>0</v>
      </c>
      <c r="O627" s="171">
        <f t="shared" si="180"/>
        <v>0</v>
      </c>
      <c r="P627" s="171">
        <f t="shared" si="180"/>
        <v>0</v>
      </c>
      <c r="Q627" s="179">
        <f t="shared" si="180"/>
        <v>0</v>
      </c>
      <c r="R627" s="182"/>
    </row>
    <row r="628" spans="1:18" s="145" customFormat="1" ht="12.75" x14ac:dyDescent="0.25">
      <c r="A628" s="180"/>
      <c r="B628" s="24"/>
      <c r="C628" s="24"/>
      <c r="D628" s="181"/>
      <c r="E628" s="178" t="s">
        <v>303</v>
      </c>
      <c r="F628" s="158"/>
      <c r="G628" s="160"/>
      <c r="H628" s="171"/>
      <c r="I628" s="171"/>
      <c r="J628" s="171"/>
      <c r="K628" s="171"/>
      <c r="L628" s="171"/>
      <c r="M628" s="171"/>
      <c r="N628" s="171"/>
      <c r="O628" s="171"/>
      <c r="P628" s="171"/>
      <c r="Q628" s="179"/>
      <c r="R628" s="182"/>
    </row>
    <row r="629" spans="1:18" s="145" customFormat="1" ht="12.75" x14ac:dyDescent="0.25">
      <c r="A629" s="180"/>
      <c r="B629" s="24"/>
      <c r="C629" s="24"/>
      <c r="D629" s="181"/>
      <c r="E629" s="178" t="s">
        <v>304</v>
      </c>
      <c r="F629" s="158"/>
      <c r="G629" s="160"/>
      <c r="H629" s="171">
        <f t="shared" ref="H629:Q629" si="181">SUM(H627:H628)</f>
        <v>1215.2965000000002</v>
      </c>
      <c r="I629" s="171">
        <f t="shared" si="181"/>
        <v>508.97564000000006</v>
      </c>
      <c r="J629" s="171">
        <f t="shared" si="181"/>
        <v>229.10400000000001</v>
      </c>
      <c r="K629" s="171">
        <f t="shared" si="181"/>
        <v>21.683599999999998</v>
      </c>
      <c r="L629" s="171">
        <f t="shared" si="181"/>
        <v>570.447</v>
      </c>
      <c r="M629" s="171">
        <f t="shared" si="181"/>
        <v>0</v>
      </c>
      <c r="N629" s="171">
        <f t="shared" si="181"/>
        <v>0</v>
      </c>
      <c r="O629" s="171">
        <f t="shared" si="181"/>
        <v>0</v>
      </c>
      <c r="P629" s="171">
        <f t="shared" si="181"/>
        <v>0</v>
      </c>
      <c r="Q629" s="179">
        <f t="shared" si="181"/>
        <v>0</v>
      </c>
      <c r="R629" s="182"/>
    </row>
    <row r="630" spans="1:18" s="145" customFormat="1" ht="13.5" thickBot="1" x14ac:dyDescent="0.3">
      <c r="A630" s="183"/>
      <c r="B630" s="184"/>
      <c r="C630" s="184"/>
      <c r="D630" s="185"/>
      <c r="E630" s="523" t="s">
        <v>305</v>
      </c>
      <c r="F630" s="524"/>
      <c r="G630" s="525"/>
      <c r="H630" s="186" t="s">
        <v>306</v>
      </c>
      <c r="I630" s="186">
        <f>SUM(H629:J629)</f>
        <v>1953.3761400000003</v>
      </c>
      <c r="J630" s="186" t="s">
        <v>307</v>
      </c>
      <c r="K630" s="186" t="s">
        <v>308</v>
      </c>
      <c r="L630" s="186">
        <f>SUM(K629:Q629)</f>
        <v>592.13059999999996</v>
      </c>
      <c r="M630" s="186" t="s">
        <v>307</v>
      </c>
      <c r="N630" s="186"/>
      <c r="O630" s="186"/>
      <c r="P630" s="186"/>
      <c r="Q630" s="187">
        <f>I630+L630</f>
        <v>2545.5067400000003</v>
      </c>
      <c r="R630" s="182"/>
    </row>
    <row r="631" spans="1:18" ht="12.75" thickTop="1" x14ac:dyDescent="0.25"/>
    <row r="632" spans="1:18" ht="12.75" thickBot="1" x14ac:dyDescent="0.3"/>
    <row r="633" spans="1:18" s="145" customFormat="1" ht="13.5" thickTop="1" x14ac:dyDescent="0.25">
      <c r="A633" s="136" t="s">
        <v>309</v>
      </c>
      <c r="B633" s="137"/>
      <c r="C633" s="138" t="s">
        <v>0</v>
      </c>
      <c r="D633" s="192" t="str">
        <f>D588</f>
        <v>HAFZULLAH İNŞ. MİM. BİLİŞ. TİC. LTD. ŞTİ. LTD.ŞTİ.</v>
      </c>
      <c r="E633" s="139"/>
      <c r="F633" s="139"/>
      <c r="G633" s="139"/>
      <c r="H633" s="139"/>
      <c r="I633" s="139"/>
      <c r="J633" s="139"/>
      <c r="K633" s="139"/>
      <c r="L633" s="139"/>
      <c r="M633" s="139"/>
      <c r="N633" s="140"/>
      <c r="O633" s="141"/>
      <c r="P633" s="142" t="s">
        <v>270</v>
      </c>
      <c r="Q633" s="143">
        <f>Q588</f>
        <v>39370</v>
      </c>
      <c r="R633" s="144"/>
    </row>
    <row r="634" spans="1:18" s="145" customFormat="1" ht="12.75" x14ac:dyDescent="0.25">
      <c r="A634" s="146" t="s">
        <v>310</v>
      </c>
      <c r="B634" s="147"/>
      <c r="C634" s="148" t="s">
        <v>0</v>
      </c>
      <c r="D634" s="149" t="str">
        <f>D589</f>
        <v>İŞ MERKEZİ KABA İŞLER KEŞİF</v>
      </c>
      <c r="E634" s="149"/>
      <c r="F634" s="149"/>
      <c r="G634" s="149"/>
      <c r="H634" s="149"/>
      <c r="I634" s="149"/>
      <c r="J634" s="149"/>
      <c r="K634" s="149"/>
      <c r="L634" s="149"/>
      <c r="M634" s="149"/>
      <c r="N634" s="150"/>
      <c r="O634" s="151"/>
      <c r="P634" s="152" t="s">
        <v>271</v>
      </c>
      <c r="Q634" s="153"/>
      <c r="R634" s="154"/>
    </row>
    <row r="635" spans="1:18" s="145" customFormat="1" ht="12.75" x14ac:dyDescent="0.25">
      <c r="A635" s="146" t="s">
        <v>311</v>
      </c>
      <c r="B635" s="147"/>
      <c r="C635" s="148" t="s">
        <v>0</v>
      </c>
      <c r="D635" s="194" t="str">
        <f>D590</f>
        <v>+11,50 KOTU B.A DEMİRİ</v>
      </c>
      <c r="E635" s="147"/>
      <c r="F635" s="147"/>
      <c r="G635" s="147"/>
      <c r="H635" s="149"/>
      <c r="I635" s="149"/>
      <c r="J635" s="149"/>
      <c r="K635" s="149"/>
      <c r="L635" s="149"/>
      <c r="M635" s="149"/>
      <c r="N635" s="156"/>
      <c r="O635" s="151"/>
      <c r="P635" s="152" t="s">
        <v>272</v>
      </c>
      <c r="Q635" s="153">
        <v>15</v>
      </c>
      <c r="R635" s="154"/>
    </row>
    <row r="636" spans="1:18" s="145" customFormat="1" ht="12.75" x14ac:dyDescent="0.25">
      <c r="A636" s="157" t="s">
        <v>312</v>
      </c>
      <c r="B636" s="158"/>
      <c r="C636" s="159" t="s">
        <v>0</v>
      </c>
      <c r="D636" s="193" t="str">
        <f>D591</f>
        <v>TD-TK-07.004</v>
      </c>
      <c r="E636" s="158"/>
      <c r="F636" s="158"/>
      <c r="G636" s="160"/>
      <c r="H636" s="526" t="s">
        <v>273</v>
      </c>
      <c r="I636" s="527"/>
      <c r="J636" s="527"/>
      <c r="K636" s="527"/>
      <c r="L636" s="527"/>
      <c r="M636" s="527"/>
      <c r="N636" s="527"/>
      <c r="O636" s="527"/>
      <c r="P636" s="161"/>
      <c r="Q636" s="162"/>
      <c r="R636" s="163"/>
    </row>
    <row r="637" spans="1:18" s="145" customFormat="1" ht="12.75" x14ac:dyDescent="0.25">
      <c r="A637" s="528" t="s">
        <v>274</v>
      </c>
      <c r="B637" s="529" t="s">
        <v>275</v>
      </c>
      <c r="C637" s="529" t="s">
        <v>276</v>
      </c>
      <c r="D637" s="530" t="s">
        <v>58</v>
      </c>
      <c r="E637" s="531"/>
      <c r="F637" s="532"/>
      <c r="G637" s="536" t="s">
        <v>277</v>
      </c>
      <c r="H637" s="164">
        <v>8</v>
      </c>
      <c r="I637" s="164">
        <v>10</v>
      </c>
      <c r="J637" s="164">
        <v>12</v>
      </c>
      <c r="K637" s="164">
        <v>14</v>
      </c>
      <c r="L637" s="164">
        <v>16</v>
      </c>
      <c r="M637" s="164">
        <v>18</v>
      </c>
      <c r="N637" s="164">
        <v>20</v>
      </c>
      <c r="O637" s="164">
        <v>22</v>
      </c>
      <c r="P637" s="164">
        <v>25</v>
      </c>
      <c r="Q637" s="165">
        <v>32</v>
      </c>
      <c r="R637" s="154"/>
    </row>
    <row r="638" spans="1:18" s="145" customFormat="1" ht="12.75" x14ac:dyDescent="0.25">
      <c r="A638" s="528"/>
      <c r="B638" s="529"/>
      <c r="C638" s="529"/>
      <c r="D638" s="533"/>
      <c r="E638" s="534"/>
      <c r="F638" s="535"/>
      <c r="G638" s="537"/>
      <c r="H638" s="164">
        <v>0.39500000000000002</v>
      </c>
      <c r="I638" s="164">
        <v>0.61699999999999999</v>
      </c>
      <c r="J638" s="164">
        <v>0.88800000000000001</v>
      </c>
      <c r="K638" s="164">
        <v>1.208</v>
      </c>
      <c r="L638" s="164">
        <v>1.5780000000000001</v>
      </c>
      <c r="M638" s="164">
        <v>1.998</v>
      </c>
      <c r="N638" s="164">
        <v>2.4660000000000002</v>
      </c>
      <c r="O638" s="164">
        <v>2.984</v>
      </c>
      <c r="P638" s="164">
        <v>3.68</v>
      </c>
      <c r="Q638" s="165">
        <v>6.3179999999999996</v>
      </c>
      <c r="R638" s="154"/>
    </row>
    <row r="639" spans="1:18" s="145" customFormat="1" ht="12.75" x14ac:dyDescent="0.25">
      <c r="A639" s="166" t="s">
        <v>800</v>
      </c>
      <c r="B639" s="167"/>
      <c r="C639" s="164">
        <v>16</v>
      </c>
      <c r="D639" s="168">
        <v>1</v>
      </c>
      <c r="E639" s="169">
        <v>1</v>
      </c>
      <c r="F639" s="168">
        <v>5</v>
      </c>
      <c r="G639" s="170">
        <v>9.5</v>
      </c>
      <c r="H639" s="171" t="str">
        <f t="shared" ref="H639:H670" si="182">IF(C639=8,D639*F639*G639," ")</f>
        <v xml:space="preserve"> </v>
      </c>
      <c r="I639" s="171" t="str">
        <f t="shared" ref="I639:I670" si="183">IF(C639=10,D639*F639*G639," ")</f>
        <v xml:space="preserve"> </v>
      </c>
      <c r="J639" s="171" t="str">
        <f t="shared" ref="J639:J670" si="184">IF(C639=12,D639*F639*G639," ")</f>
        <v xml:space="preserve"> </v>
      </c>
      <c r="K639" s="171" t="str">
        <f t="shared" ref="K639:K670" si="185">IF(C639=14,D639*F639*G639," ")</f>
        <v xml:space="preserve"> </v>
      </c>
      <c r="L639" s="171">
        <f t="shared" ref="L639:L670" si="186">IF(C639=16,D639*F639*G639," ")</f>
        <v>47.5</v>
      </c>
      <c r="M639" s="171" t="str">
        <f t="shared" ref="M639:M670" si="187">IF(C639=18,D639*F639*G639," ")</f>
        <v xml:space="preserve"> </v>
      </c>
      <c r="N639" s="171" t="str">
        <f t="shared" ref="N639:N670" si="188">IF(C639=20,D639*F639*G639," ")</f>
        <v xml:space="preserve"> </v>
      </c>
      <c r="O639" s="171" t="str">
        <f t="shared" ref="O639:O670" si="189">IF(C639=22,D639*F639*G639," ")</f>
        <v xml:space="preserve"> </v>
      </c>
      <c r="P639" s="171" t="str">
        <f t="shared" ref="P639:P670" si="190">IF(C639=25,D639*F639*G639," ")</f>
        <v xml:space="preserve"> </v>
      </c>
      <c r="Q639" s="172" t="str">
        <f t="shared" ref="Q639:Q670" si="191">IF(C639=32,D639*F639*G639," ")</f>
        <v xml:space="preserve"> </v>
      </c>
      <c r="R639" s="173"/>
    </row>
    <row r="640" spans="1:18" s="145" customFormat="1" ht="12.75" x14ac:dyDescent="0.25">
      <c r="A640" s="166" t="s">
        <v>801</v>
      </c>
      <c r="B640" s="167"/>
      <c r="C640" s="164">
        <v>16</v>
      </c>
      <c r="D640" s="168">
        <v>1</v>
      </c>
      <c r="E640" s="169">
        <v>1</v>
      </c>
      <c r="F640" s="168">
        <v>5</v>
      </c>
      <c r="G640" s="170">
        <v>5</v>
      </c>
      <c r="H640" s="171" t="str">
        <f t="shared" si="182"/>
        <v xml:space="preserve"> </v>
      </c>
      <c r="I640" s="171" t="str">
        <f t="shared" si="183"/>
        <v xml:space="preserve"> </v>
      </c>
      <c r="J640" s="171" t="str">
        <f t="shared" si="184"/>
        <v xml:space="preserve"> </v>
      </c>
      <c r="K640" s="171" t="str">
        <f t="shared" si="185"/>
        <v xml:space="preserve"> </v>
      </c>
      <c r="L640" s="171">
        <f t="shared" si="186"/>
        <v>25</v>
      </c>
      <c r="M640" s="171" t="str">
        <f t="shared" si="187"/>
        <v xml:space="preserve"> </v>
      </c>
      <c r="N640" s="171" t="str">
        <f t="shared" si="188"/>
        <v xml:space="preserve"> </v>
      </c>
      <c r="O640" s="171" t="str">
        <f t="shared" si="189"/>
        <v xml:space="preserve"> </v>
      </c>
      <c r="P640" s="171" t="str">
        <f t="shared" si="190"/>
        <v xml:space="preserve"> </v>
      </c>
      <c r="Q640" s="172" t="str">
        <f t="shared" si="191"/>
        <v xml:space="preserve"> </v>
      </c>
      <c r="R640" s="173"/>
    </row>
    <row r="641" spans="1:18" s="145" customFormat="1" ht="12.75" x14ac:dyDescent="0.25">
      <c r="A641" s="166" t="s">
        <v>802</v>
      </c>
      <c r="B641" s="151"/>
      <c r="C641" s="164">
        <v>16</v>
      </c>
      <c r="D641" s="168">
        <v>1</v>
      </c>
      <c r="E641" s="169">
        <v>1</v>
      </c>
      <c r="F641" s="168">
        <v>2</v>
      </c>
      <c r="G641" s="170">
        <v>7.15</v>
      </c>
      <c r="H641" s="171" t="str">
        <f t="shared" si="182"/>
        <v xml:space="preserve"> </v>
      </c>
      <c r="I641" s="171" t="str">
        <f t="shared" si="183"/>
        <v xml:space="preserve"> </v>
      </c>
      <c r="J641" s="171" t="str">
        <f t="shared" si="184"/>
        <v xml:space="preserve"> </v>
      </c>
      <c r="K641" s="171" t="str">
        <f t="shared" si="185"/>
        <v xml:space="preserve"> </v>
      </c>
      <c r="L641" s="171">
        <f t="shared" si="186"/>
        <v>14.3</v>
      </c>
      <c r="M641" s="171" t="str">
        <f t="shared" si="187"/>
        <v xml:space="preserve"> </v>
      </c>
      <c r="N641" s="171" t="str">
        <f t="shared" si="188"/>
        <v xml:space="preserve"> </v>
      </c>
      <c r="O641" s="171" t="str">
        <f t="shared" si="189"/>
        <v xml:space="preserve"> </v>
      </c>
      <c r="P641" s="171" t="str">
        <f t="shared" si="190"/>
        <v xml:space="preserve"> </v>
      </c>
      <c r="Q641" s="172" t="str">
        <f t="shared" si="191"/>
        <v xml:space="preserve"> </v>
      </c>
      <c r="R641" s="173"/>
    </row>
    <row r="642" spans="1:18" s="145" customFormat="1" ht="12.75" x14ac:dyDescent="0.25">
      <c r="A642" s="166" t="s">
        <v>803</v>
      </c>
      <c r="B642" s="151"/>
      <c r="C642" s="164">
        <v>12</v>
      </c>
      <c r="D642" s="168">
        <v>1</v>
      </c>
      <c r="E642" s="169">
        <v>1</v>
      </c>
      <c r="F642" s="168">
        <v>3</v>
      </c>
      <c r="G642" s="170">
        <v>2.4500000000000002</v>
      </c>
      <c r="H642" s="171" t="str">
        <f t="shared" si="182"/>
        <v xml:space="preserve"> </v>
      </c>
      <c r="I642" s="171" t="str">
        <f t="shared" si="183"/>
        <v xml:space="preserve"> </v>
      </c>
      <c r="J642" s="171">
        <f t="shared" si="184"/>
        <v>7.3500000000000005</v>
      </c>
      <c r="K642" s="171" t="str">
        <f t="shared" si="185"/>
        <v xml:space="preserve"> </v>
      </c>
      <c r="L642" s="171" t="str">
        <f t="shared" si="186"/>
        <v xml:space="preserve"> </v>
      </c>
      <c r="M642" s="171" t="str">
        <f t="shared" si="187"/>
        <v xml:space="preserve"> </v>
      </c>
      <c r="N642" s="171" t="str">
        <f t="shared" si="188"/>
        <v xml:space="preserve"> </v>
      </c>
      <c r="O642" s="171" t="str">
        <f t="shared" si="189"/>
        <v xml:space="preserve"> </v>
      </c>
      <c r="P642" s="171" t="str">
        <f t="shared" si="190"/>
        <v xml:space="preserve"> </v>
      </c>
      <c r="Q642" s="172" t="str">
        <f t="shared" si="191"/>
        <v xml:space="preserve"> </v>
      </c>
      <c r="R642" s="173"/>
    </row>
    <row r="643" spans="1:18" s="145" customFormat="1" ht="12.75" x14ac:dyDescent="0.25">
      <c r="A643" s="166" t="s">
        <v>804</v>
      </c>
      <c r="B643" s="151" t="s">
        <v>265</v>
      </c>
      <c r="C643" s="164">
        <v>8</v>
      </c>
      <c r="D643" s="168">
        <v>1</v>
      </c>
      <c r="E643" s="169">
        <v>1</v>
      </c>
      <c r="F643" s="168">
        <v>218</v>
      </c>
      <c r="G643" s="170">
        <v>2.14</v>
      </c>
      <c r="H643" s="171">
        <f t="shared" si="182"/>
        <v>466.52000000000004</v>
      </c>
      <c r="I643" s="171" t="str">
        <f t="shared" si="183"/>
        <v xml:space="preserve"> </v>
      </c>
      <c r="J643" s="171" t="str">
        <f t="shared" si="184"/>
        <v xml:space="preserve"> </v>
      </c>
      <c r="K643" s="171" t="str">
        <f t="shared" si="185"/>
        <v xml:space="preserve"> </v>
      </c>
      <c r="L643" s="171" t="str">
        <f t="shared" si="186"/>
        <v xml:space="preserve"> </v>
      </c>
      <c r="M643" s="171" t="str">
        <f t="shared" si="187"/>
        <v xml:space="preserve"> </v>
      </c>
      <c r="N643" s="171" t="str">
        <f t="shared" si="188"/>
        <v xml:space="preserve"> </v>
      </c>
      <c r="O643" s="171" t="str">
        <f t="shared" si="189"/>
        <v xml:space="preserve"> </v>
      </c>
      <c r="P643" s="171" t="str">
        <f t="shared" si="190"/>
        <v xml:space="preserve"> </v>
      </c>
      <c r="Q643" s="172" t="str">
        <f t="shared" si="191"/>
        <v xml:space="preserve"> </v>
      </c>
      <c r="R643" s="173"/>
    </row>
    <row r="644" spans="1:18" s="145" customFormat="1" ht="12.75" x14ac:dyDescent="0.25">
      <c r="A644" s="166" t="s">
        <v>805</v>
      </c>
      <c r="B644" s="151" t="s">
        <v>870</v>
      </c>
      <c r="C644" s="164">
        <v>16</v>
      </c>
      <c r="D644" s="168">
        <v>1</v>
      </c>
      <c r="E644" s="169">
        <v>1</v>
      </c>
      <c r="F644" s="168">
        <v>5</v>
      </c>
      <c r="G644" s="170">
        <v>6</v>
      </c>
      <c r="H644" s="171" t="str">
        <f t="shared" si="182"/>
        <v xml:space="preserve"> </v>
      </c>
      <c r="I644" s="171" t="str">
        <f t="shared" si="183"/>
        <v xml:space="preserve"> </v>
      </c>
      <c r="J644" s="171" t="str">
        <f t="shared" si="184"/>
        <v xml:space="preserve"> </v>
      </c>
      <c r="K644" s="171" t="str">
        <f t="shared" si="185"/>
        <v xml:space="preserve"> </v>
      </c>
      <c r="L644" s="171">
        <f t="shared" si="186"/>
        <v>30</v>
      </c>
      <c r="M644" s="171" t="str">
        <f t="shared" si="187"/>
        <v xml:space="preserve"> </v>
      </c>
      <c r="N644" s="171" t="str">
        <f t="shared" si="188"/>
        <v xml:space="preserve"> </v>
      </c>
      <c r="O644" s="171" t="str">
        <f t="shared" si="189"/>
        <v xml:space="preserve"> </v>
      </c>
      <c r="P644" s="171" t="str">
        <f t="shared" si="190"/>
        <v xml:space="preserve"> </v>
      </c>
      <c r="Q644" s="172" t="str">
        <f t="shared" si="191"/>
        <v xml:space="preserve"> </v>
      </c>
      <c r="R644" s="173"/>
    </row>
    <row r="645" spans="1:18" s="145" customFormat="1" ht="12.75" x14ac:dyDescent="0.25">
      <c r="A645" s="166" t="s">
        <v>806</v>
      </c>
      <c r="B645" s="151"/>
      <c r="C645" s="164">
        <v>16</v>
      </c>
      <c r="D645" s="168">
        <v>1</v>
      </c>
      <c r="E645" s="169">
        <v>1</v>
      </c>
      <c r="F645" s="168">
        <v>4</v>
      </c>
      <c r="G645" s="170">
        <v>4</v>
      </c>
      <c r="H645" s="171" t="str">
        <f t="shared" si="182"/>
        <v xml:space="preserve"> </v>
      </c>
      <c r="I645" s="171" t="str">
        <f t="shared" si="183"/>
        <v xml:space="preserve"> </v>
      </c>
      <c r="J645" s="171" t="str">
        <f t="shared" si="184"/>
        <v xml:space="preserve"> </v>
      </c>
      <c r="K645" s="171" t="str">
        <f t="shared" si="185"/>
        <v xml:space="preserve"> </v>
      </c>
      <c r="L645" s="171">
        <f t="shared" si="186"/>
        <v>16</v>
      </c>
      <c r="M645" s="171" t="str">
        <f t="shared" si="187"/>
        <v xml:space="preserve"> </v>
      </c>
      <c r="N645" s="171" t="str">
        <f t="shared" si="188"/>
        <v xml:space="preserve"> </v>
      </c>
      <c r="O645" s="171" t="str">
        <f t="shared" si="189"/>
        <v xml:space="preserve"> </v>
      </c>
      <c r="P645" s="171" t="str">
        <f t="shared" si="190"/>
        <v xml:space="preserve"> </v>
      </c>
      <c r="Q645" s="172" t="str">
        <f t="shared" si="191"/>
        <v xml:space="preserve"> </v>
      </c>
      <c r="R645" s="173"/>
    </row>
    <row r="646" spans="1:18" s="145" customFormat="1" ht="12.75" x14ac:dyDescent="0.25">
      <c r="A646" s="166" t="s">
        <v>807</v>
      </c>
      <c r="B646" s="151"/>
      <c r="C646" s="164">
        <v>12</v>
      </c>
      <c r="D646" s="168">
        <v>1</v>
      </c>
      <c r="E646" s="169">
        <v>1</v>
      </c>
      <c r="F646" s="168">
        <v>4</v>
      </c>
      <c r="G646" s="170">
        <v>9</v>
      </c>
      <c r="H646" s="171" t="str">
        <f t="shared" si="182"/>
        <v xml:space="preserve"> </v>
      </c>
      <c r="I646" s="171" t="str">
        <f t="shared" si="183"/>
        <v xml:space="preserve"> </v>
      </c>
      <c r="J646" s="171">
        <f t="shared" si="184"/>
        <v>36</v>
      </c>
      <c r="K646" s="171" t="str">
        <f t="shared" si="185"/>
        <v xml:space="preserve"> </v>
      </c>
      <c r="L646" s="171" t="str">
        <f t="shared" si="186"/>
        <v xml:space="preserve"> </v>
      </c>
      <c r="M646" s="171" t="str">
        <f t="shared" si="187"/>
        <v xml:space="preserve"> </v>
      </c>
      <c r="N646" s="171" t="str">
        <f t="shared" si="188"/>
        <v xml:space="preserve"> </v>
      </c>
      <c r="O646" s="171" t="str">
        <f t="shared" si="189"/>
        <v xml:space="preserve"> </v>
      </c>
      <c r="P646" s="171" t="str">
        <f t="shared" si="190"/>
        <v xml:space="preserve"> </v>
      </c>
      <c r="Q646" s="172" t="str">
        <f t="shared" si="191"/>
        <v xml:space="preserve"> </v>
      </c>
      <c r="R646" s="173"/>
    </row>
    <row r="647" spans="1:18" s="145" customFormat="1" ht="12.75" x14ac:dyDescent="0.25">
      <c r="A647" s="166" t="s">
        <v>808</v>
      </c>
      <c r="B647" s="151"/>
      <c r="C647" s="164">
        <v>12</v>
      </c>
      <c r="D647" s="168">
        <v>1</v>
      </c>
      <c r="E647" s="169">
        <v>1</v>
      </c>
      <c r="F647" s="168">
        <v>4</v>
      </c>
      <c r="G647" s="170">
        <v>7</v>
      </c>
      <c r="H647" s="171" t="str">
        <f t="shared" si="182"/>
        <v xml:space="preserve"> </v>
      </c>
      <c r="I647" s="171" t="str">
        <f t="shared" si="183"/>
        <v xml:space="preserve"> </v>
      </c>
      <c r="J647" s="171">
        <f t="shared" si="184"/>
        <v>28</v>
      </c>
      <c r="K647" s="171" t="str">
        <f t="shared" si="185"/>
        <v xml:space="preserve"> </v>
      </c>
      <c r="L647" s="171" t="str">
        <f t="shared" si="186"/>
        <v xml:space="preserve"> </v>
      </c>
      <c r="M647" s="171" t="str">
        <f t="shared" si="187"/>
        <v xml:space="preserve"> </v>
      </c>
      <c r="N647" s="171" t="str">
        <f t="shared" si="188"/>
        <v xml:space="preserve"> </v>
      </c>
      <c r="O647" s="171" t="str">
        <f t="shared" si="189"/>
        <v xml:space="preserve"> </v>
      </c>
      <c r="P647" s="171" t="str">
        <f t="shared" si="190"/>
        <v xml:space="preserve"> </v>
      </c>
      <c r="Q647" s="172" t="str">
        <f t="shared" si="191"/>
        <v xml:space="preserve"> </v>
      </c>
      <c r="R647" s="173"/>
    </row>
    <row r="648" spans="1:18" s="145" customFormat="1" ht="12.75" x14ac:dyDescent="0.25">
      <c r="A648" s="166" t="s">
        <v>809</v>
      </c>
      <c r="B648" s="151"/>
      <c r="C648" s="164">
        <v>16</v>
      </c>
      <c r="D648" s="168">
        <v>1</v>
      </c>
      <c r="E648" s="169">
        <v>1</v>
      </c>
      <c r="F648" s="168">
        <v>4</v>
      </c>
      <c r="G648" s="170">
        <v>5.5</v>
      </c>
      <c r="H648" s="171" t="str">
        <f t="shared" si="182"/>
        <v xml:space="preserve"> </v>
      </c>
      <c r="I648" s="171" t="str">
        <f t="shared" si="183"/>
        <v xml:space="preserve"> </v>
      </c>
      <c r="J648" s="171" t="str">
        <f t="shared" si="184"/>
        <v xml:space="preserve"> </v>
      </c>
      <c r="K648" s="171" t="str">
        <f t="shared" si="185"/>
        <v xml:space="preserve"> </v>
      </c>
      <c r="L648" s="171">
        <f t="shared" si="186"/>
        <v>22</v>
      </c>
      <c r="M648" s="171" t="str">
        <f t="shared" si="187"/>
        <v xml:space="preserve"> </v>
      </c>
      <c r="N648" s="171" t="str">
        <f t="shared" si="188"/>
        <v xml:space="preserve"> </v>
      </c>
      <c r="O648" s="171" t="str">
        <f t="shared" si="189"/>
        <v xml:space="preserve"> </v>
      </c>
      <c r="P648" s="171" t="str">
        <f t="shared" si="190"/>
        <v xml:space="preserve"> </v>
      </c>
      <c r="Q648" s="172" t="str">
        <f t="shared" si="191"/>
        <v xml:space="preserve"> </v>
      </c>
      <c r="R648" s="173"/>
    </row>
    <row r="649" spans="1:18" s="145" customFormat="1" ht="12.75" x14ac:dyDescent="0.25">
      <c r="A649" s="166" t="s">
        <v>810</v>
      </c>
      <c r="B649" s="151"/>
      <c r="C649" s="164">
        <v>16</v>
      </c>
      <c r="D649" s="168">
        <v>1</v>
      </c>
      <c r="E649" s="169">
        <v>1</v>
      </c>
      <c r="F649" s="168">
        <v>4</v>
      </c>
      <c r="G649" s="170">
        <v>12</v>
      </c>
      <c r="H649" s="171" t="str">
        <f t="shared" si="182"/>
        <v xml:space="preserve"> </v>
      </c>
      <c r="I649" s="171" t="str">
        <f t="shared" si="183"/>
        <v xml:space="preserve"> </v>
      </c>
      <c r="J649" s="171" t="str">
        <f t="shared" si="184"/>
        <v xml:space="preserve"> </v>
      </c>
      <c r="K649" s="171" t="str">
        <f t="shared" si="185"/>
        <v xml:space="preserve"> </v>
      </c>
      <c r="L649" s="171">
        <f t="shared" si="186"/>
        <v>48</v>
      </c>
      <c r="M649" s="171" t="str">
        <f t="shared" si="187"/>
        <v xml:space="preserve"> </v>
      </c>
      <c r="N649" s="171" t="str">
        <f t="shared" si="188"/>
        <v xml:space="preserve"> </v>
      </c>
      <c r="O649" s="171" t="str">
        <f t="shared" si="189"/>
        <v xml:space="preserve"> </v>
      </c>
      <c r="P649" s="171" t="str">
        <f t="shared" si="190"/>
        <v xml:space="preserve"> </v>
      </c>
      <c r="Q649" s="172" t="str">
        <f t="shared" si="191"/>
        <v xml:space="preserve"> </v>
      </c>
      <c r="R649" s="173"/>
    </row>
    <row r="650" spans="1:18" s="145" customFormat="1" ht="12.75" x14ac:dyDescent="0.25">
      <c r="A650" s="166" t="s">
        <v>811</v>
      </c>
      <c r="B650" s="151" t="s">
        <v>265</v>
      </c>
      <c r="C650" s="164">
        <v>8</v>
      </c>
      <c r="D650" s="168">
        <v>1</v>
      </c>
      <c r="E650" s="169">
        <v>1</v>
      </c>
      <c r="F650" s="168">
        <v>181</v>
      </c>
      <c r="G650" s="170">
        <v>1.88</v>
      </c>
      <c r="H650" s="171">
        <f t="shared" si="182"/>
        <v>340.28</v>
      </c>
      <c r="I650" s="171" t="str">
        <f t="shared" si="183"/>
        <v xml:space="preserve"> </v>
      </c>
      <c r="J650" s="171" t="str">
        <f t="shared" si="184"/>
        <v xml:space="preserve"> </v>
      </c>
      <c r="K650" s="171" t="str">
        <f t="shared" si="185"/>
        <v xml:space="preserve"> </v>
      </c>
      <c r="L650" s="171" t="str">
        <f t="shared" si="186"/>
        <v xml:space="preserve"> </v>
      </c>
      <c r="M650" s="171" t="str">
        <f t="shared" si="187"/>
        <v xml:space="preserve"> </v>
      </c>
      <c r="N650" s="171" t="str">
        <f t="shared" si="188"/>
        <v xml:space="preserve"> </v>
      </c>
      <c r="O650" s="171" t="str">
        <f t="shared" si="189"/>
        <v xml:space="preserve"> </v>
      </c>
      <c r="P650" s="171" t="str">
        <f t="shared" si="190"/>
        <v xml:space="preserve"> </v>
      </c>
      <c r="Q650" s="172" t="str">
        <f t="shared" si="191"/>
        <v xml:space="preserve"> </v>
      </c>
      <c r="R650" s="173"/>
    </row>
    <row r="651" spans="1:18" s="145" customFormat="1" ht="12.75" x14ac:dyDescent="0.25">
      <c r="A651" s="166" t="s">
        <v>812</v>
      </c>
      <c r="B651" s="167" t="s">
        <v>869</v>
      </c>
      <c r="C651" s="164">
        <v>14</v>
      </c>
      <c r="D651" s="168">
        <v>1</v>
      </c>
      <c r="E651" s="169">
        <v>1</v>
      </c>
      <c r="F651" s="168">
        <v>3</v>
      </c>
      <c r="G651" s="170">
        <v>4.5</v>
      </c>
      <c r="H651" s="171" t="str">
        <f t="shared" si="182"/>
        <v xml:space="preserve"> </v>
      </c>
      <c r="I651" s="171" t="str">
        <f t="shared" si="183"/>
        <v xml:space="preserve"> </v>
      </c>
      <c r="J651" s="171" t="str">
        <f t="shared" si="184"/>
        <v xml:space="preserve"> </v>
      </c>
      <c r="K651" s="171">
        <f t="shared" si="185"/>
        <v>13.5</v>
      </c>
      <c r="L651" s="171" t="str">
        <f t="shared" si="186"/>
        <v xml:space="preserve"> </v>
      </c>
      <c r="M651" s="171" t="str">
        <f t="shared" si="187"/>
        <v xml:space="preserve"> </v>
      </c>
      <c r="N651" s="171" t="str">
        <f t="shared" si="188"/>
        <v xml:space="preserve"> </v>
      </c>
      <c r="O651" s="171" t="str">
        <f t="shared" si="189"/>
        <v xml:space="preserve"> </v>
      </c>
      <c r="P651" s="171" t="str">
        <f t="shared" si="190"/>
        <v xml:space="preserve"> </v>
      </c>
      <c r="Q651" s="172" t="str">
        <f t="shared" si="191"/>
        <v xml:space="preserve"> </v>
      </c>
      <c r="R651" s="173"/>
    </row>
    <row r="652" spans="1:18" s="145" customFormat="1" ht="12.75" x14ac:dyDescent="0.25">
      <c r="A652" s="166" t="s">
        <v>813</v>
      </c>
      <c r="B652" s="167"/>
      <c r="C652" s="164">
        <v>12</v>
      </c>
      <c r="D652" s="168">
        <v>1</v>
      </c>
      <c r="E652" s="169">
        <v>1</v>
      </c>
      <c r="F652" s="168">
        <v>3</v>
      </c>
      <c r="G652" s="170">
        <v>3.5</v>
      </c>
      <c r="H652" s="171" t="str">
        <f t="shared" si="182"/>
        <v xml:space="preserve"> </v>
      </c>
      <c r="I652" s="171" t="str">
        <f t="shared" si="183"/>
        <v xml:space="preserve"> </v>
      </c>
      <c r="J652" s="171">
        <f t="shared" si="184"/>
        <v>10.5</v>
      </c>
      <c r="K652" s="171" t="str">
        <f t="shared" si="185"/>
        <v xml:space="preserve"> </v>
      </c>
      <c r="L652" s="171" t="str">
        <f t="shared" si="186"/>
        <v xml:space="preserve"> </v>
      </c>
      <c r="M652" s="171" t="str">
        <f t="shared" si="187"/>
        <v xml:space="preserve"> </v>
      </c>
      <c r="N652" s="171" t="str">
        <f t="shared" si="188"/>
        <v xml:space="preserve"> </v>
      </c>
      <c r="O652" s="171" t="str">
        <f t="shared" si="189"/>
        <v xml:space="preserve"> </v>
      </c>
      <c r="P652" s="171" t="str">
        <f t="shared" si="190"/>
        <v xml:space="preserve"> </v>
      </c>
      <c r="Q652" s="172" t="str">
        <f t="shared" si="191"/>
        <v xml:space="preserve"> </v>
      </c>
      <c r="R652" s="173"/>
    </row>
    <row r="653" spans="1:18" s="145" customFormat="1" ht="12.75" x14ac:dyDescent="0.25">
      <c r="A653" s="166" t="s">
        <v>814</v>
      </c>
      <c r="B653" s="151"/>
      <c r="C653" s="164">
        <v>12</v>
      </c>
      <c r="D653" s="168">
        <v>1</v>
      </c>
      <c r="E653" s="169">
        <v>1</v>
      </c>
      <c r="F653" s="168">
        <v>3</v>
      </c>
      <c r="G653" s="170">
        <v>11.2</v>
      </c>
      <c r="H653" s="171" t="str">
        <f t="shared" si="182"/>
        <v xml:space="preserve"> </v>
      </c>
      <c r="I653" s="171" t="str">
        <f t="shared" si="183"/>
        <v xml:space="preserve"> </v>
      </c>
      <c r="J653" s="171">
        <f t="shared" si="184"/>
        <v>33.599999999999994</v>
      </c>
      <c r="K653" s="171" t="str">
        <f t="shared" si="185"/>
        <v xml:space="preserve"> </v>
      </c>
      <c r="L653" s="171" t="str">
        <f t="shared" si="186"/>
        <v xml:space="preserve"> </v>
      </c>
      <c r="M653" s="171" t="str">
        <f t="shared" si="187"/>
        <v xml:space="preserve"> </v>
      </c>
      <c r="N653" s="171" t="str">
        <f t="shared" si="188"/>
        <v xml:space="preserve"> </v>
      </c>
      <c r="O653" s="171" t="str">
        <f t="shared" si="189"/>
        <v xml:space="preserve"> </v>
      </c>
      <c r="P653" s="171" t="str">
        <f t="shared" si="190"/>
        <v xml:space="preserve"> </v>
      </c>
      <c r="Q653" s="172" t="str">
        <f t="shared" si="191"/>
        <v xml:space="preserve"> </v>
      </c>
      <c r="R653" s="173"/>
    </row>
    <row r="654" spans="1:18" s="145" customFormat="1" ht="12.75" x14ac:dyDescent="0.25">
      <c r="A654" s="166" t="s">
        <v>815</v>
      </c>
      <c r="B654" s="151"/>
      <c r="C654" s="164">
        <v>14</v>
      </c>
      <c r="D654" s="168">
        <v>1</v>
      </c>
      <c r="E654" s="169">
        <v>1</v>
      </c>
      <c r="F654" s="168">
        <v>3</v>
      </c>
      <c r="G654" s="170">
        <v>11.2</v>
      </c>
      <c r="H654" s="171" t="str">
        <f t="shared" si="182"/>
        <v xml:space="preserve"> </v>
      </c>
      <c r="I654" s="171" t="str">
        <f t="shared" si="183"/>
        <v xml:space="preserve"> </v>
      </c>
      <c r="J654" s="171" t="str">
        <f t="shared" si="184"/>
        <v xml:space="preserve"> </v>
      </c>
      <c r="K654" s="171">
        <f t="shared" si="185"/>
        <v>33.599999999999994</v>
      </c>
      <c r="L654" s="171" t="str">
        <f t="shared" si="186"/>
        <v xml:space="preserve"> </v>
      </c>
      <c r="M654" s="171" t="str">
        <f t="shared" si="187"/>
        <v xml:space="preserve"> </v>
      </c>
      <c r="N654" s="171" t="str">
        <f t="shared" si="188"/>
        <v xml:space="preserve"> </v>
      </c>
      <c r="O654" s="171" t="str">
        <f t="shared" si="189"/>
        <v xml:space="preserve"> </v>
      </c>
      <c r="P654" s="171" t="str">
        <f t="shared" si="190"/>
        <v xml:space="preserve"> </v>
      </c>
      <c r="Q654" s="172" t="str">
        <f t="shared" si="191"/>
        <v xml:space="preserve"> </v>
      </c>
      <c r="R654" s="173"/>
    </row>
    <row r="655" spans="1:18" s="145" customFormat="1" ht="12.75" x14ac:dyDescent="0.25">
      <c r="A655" s="166" t="s">
        <v>816</v>
      </c>
      <c r="B655" s="151" t="s">
        <v>265</v>
      </c>
      <c r="C655" s="164">
        <v>8</v>
      </c>
      <c r="D655" s="168">
        <v>1</v>
      </c>
      <c r="E655" s="169">
        <v>1</v>
      </c>
      <c r="F655" s="168">
        <v>65</v>
      </c>
      <c r="G655" s="170">
        <v>1.78</v>
      </c>
      <c r="H655" s="171">
        <f t="shared" si="182"/>
        <v>115.7</v>
      </c>
      <c r="I655" s="171" t="str">
        <f t="shared" si="183"/>
        <v xml:space="preserve"> </v>
      </c>
      <c r="J655" s="171" t="str">
        <f t="shared" si="184"/>
        <v xml:space="preserve"> </v>
      </c>
      <c r="K655" s="171" t="str">
        <f t="shared" si="185"/>
        <v xml:space="preserve"> </v>
      </c>
      <c r="L655" s="171" t="str">
        <f t="shared" si="186"/>
        <v xml:space="preserve"> </v>
      </c>
      <c r="M655" s="171" t="str">
        <f t="shared" si="187"/>
        <v xml:space="preserve"> </v>
      </c>
      <c r="N655" s="171" t="str">
        <f t="shared" si="188"/>
        <v xml:space="preserve"> </v>
      </c>
      <c r="O655" s="171" t="str">
        <f t="shared" si="189"/>
        <v xml:space="preserve"> </v>
      </c>
      <c r="P655" s="171" t="str">
        <f t="shared" si="190"/>
        <v xml:space="preserve"> </v>
      </c>
      <c r="Q655" s="172" t="str">
        <f t="shared" si="191"/>
        <v xml:space="preserve"> </v>
      </c>
      <c r="R655" s="173"/>
    </row>
    <row r="656" spans="1:18" s="145" customFormat="1" ht="12.75" x14ac:dyDescent="0.25">
      <c r="A656" s="166" t="s">
        <v>817</v>
      </c>
      <c r="B656" s="151" t="s">
        <v>868</v>
      </c>
      <c r="C656" s="164">
        <v>14</v>
      </c>
      <c r="D656" s="168">
        <v>1</v>
      </c>
      <c r="E656" s="169">
        <v>1</v>
      </c>
      <c r="F656" s="168">
        <v>3</v>
      </c>
      <c r="G656" s="170">
        <v>3.75</v>
      </c>
      <c r="H656" s="171" t="str">
        <f t="shared" si="182"/>
        <v xml:space="preserve"> </v>
      </c>
      <c r="I656" s="171" t="str">
        <f t="shared" si="183"/>
        <v xml:space="preserve"> </v>
      </c>
      <c r="J656" s="171" t="str">
        <f t="shared" si="184"/>
        <v xml:space="preserve"> </v>
      </c>
      <c r="K656" s="171">
        <f t="shared" si="185"/>
        <v>11.25</v>
      </c>
      <c r="L656" s="171" t="str">
        <f t="shared" si="186"/>
        <v xml:space="preserve"> </v>
      </c>
      <c r="M656" s="171" t="str">
        <f t="shared" si="187"/>
        <v xml:space="preserve"> </v>
      </c>
      <c r="N656" s="171" t="str">
        <f t="shared" si="188"/>
        <v xml:space="preserve"> </v>
      </c>
      <c r="O656" s="171" t="str">
        <f t="shared" si="189"/>
        <v xml:space="preserve"> </v>
      </c>
      <c r="P656" s="171" t="str">
        <f t="shared" si="190"/>
        <v xml:space="preserve"> </v>
      </c>
      <c r="Q656" s="172" t="str">
        <f t="shared" si="191"/>
        <v xml:space="preserve"> </v>
      </c>
      <c r="R656" s="173"/>
    </row>
    <row r="657" spans="1:18" s="145" customFormat="1" ht="12.75" x14ac:dyDescent="0.25">
      <c r="A657" s="166" t="s">
        <v>818</v>
      </c>
      <c r="B657" s="151"/>
      <c r="C657" s="164">
        <v>16</v>
      </c>
      <c r="D657" s="168">
        <v>1</v>
      </c>
      <c r="E657" s="169">
        <v>1</v>
      </c>
      <c r="F657" s="168">
        <v>3</v>
      </c>
      <c r="G657" s="170">
        <v>4.25</v>
      </c>
      <c r="H657" s="171" t="str">
        <f t="shared" si="182"/>
        <v xml:space="preserve"> </v>
      </c>
      <c r="I657" s="171" t="str">
        <f t="shared" si="183"/>
        <v xml:space="preserve"> </v>
      </c>
      <c r="J657" s="171" t="str">
        <f t="shared" si="184"/>
        <v xml:space="preserve"> </v>
      </c>
      <c r="K657" s="171" t="str">
        <f t="shared" si="185"/>
        <v xml:space="preserve"> </v>
      </c>
      <c r="L657" s="171">
        <f t="shared" si="186"/>
        <v>12.75</v>
      </c>
      <c r="M657" s="171" t="str">
        <f t="shared" si="187"/>
        <v xml:space="preserve"> </v>
      </c>
      <c r="N657" s="171" t="str">
        <f t="shared" si="188"/>
        <v xml:space="preserve"> </v>
      </c>
      <c r="O657" s="171" t="str">
        <f t="shared" si="189"/>
        <v xml:space="preserve"> </v>
      </c>
      <c r="P657" s="171" t="str">
        <f t="shared" si="190"/>
        <v xml:space="preserve"> </v>
      </c>
      <c r="Q657" s="172" t="str">
        <f t="shared" si="191"/>
        <v xml:space="preserve"> </v>
      </c>
      <c r="R657" s="173"/>
    </row>
    <row r="658" spans="1:18" s="145" customFormat="1" ht="12.75" x14ac:dyDescent="0.25">
      <c r="A658" s="166" t="s">
        <v>819</v>
      </c>
      <c r="B658" s="151"/>
      <c r="C658" s="164">
        <v>12</v>
      </c>
      <c r="D658" s="168">
        <v>1</v>
      </c>
      <c r="E658" s="169">
        <v>1</v>
      </c>
      <c r="F658" s="168">
        <v>3</v>
      </c>
      <c r="G658" s="170">
        <v>6</v>
      </c>
      <c r="H658" s="171" t="str">
        <f t="shared" si="182"/>
        <v xml:space="preserve"> </v>
      </c>
      <c r="I658" s="171" t="str">
        <f t="shared" si="183"/>
        <v xml:space="preserve"> </v>
      </c>
      <c r="J658" s="171">
        <f t="shared" si="184"/>
        <v>18</v>
      </c>
      <c r="K658" s="171" t="str">
        <f t="shared" si="185"/>
        <v xml:space="preserve"> </v>
      </c>
      <c r="L658" s="171" t="str">
        <f t="shared" si="186"/>
        <v xml:space="preserve"> </v>
      </c>
      <c r="M658" s="171" t="str">
        <f t="shared" si="187"/>
        <v xml:space="preserve"> </v>
      </c>
      <c r="N658" s="171" t="str">
        <f t="shared" si="188"/>
        <v xml:space="preserve"> </v>
      </c>
      <c r="O658" s="171" t="str">
        <f t="shared" si="189"/>
        <v xml:space="preserve"> </v>
      </c>
      <c r="P658" s="171" t="str">
        <f t="shared" si="190"/>
        <v xml:space="preserve"> </v>
      </c>
      <c r="Q658" s="172" t="str">
        <f t="shared" si="191"/>
        <v xml:space="preserve"> </v>
      </c>
      <c r="R658" s="173"/>
    </row>
    <row r="659" spans="1:18" s="145" customFormat="1" ht="12.75" x14ac:dyDescent="0.25">
      <c r="A659" s="166" t="s">
        <v>820</v>
      </c>
      <c r="B659" s="151"/>
      <c r="C659" s="164">
        <v>14</v>
      </c>
      <c r="D659" s="168">
        <v>1</v>
      </c>
      <c r="E659" s="169">
        <v>1</v>
      </c>
      <c r="F659" s="168">
        <v>3</v>
      </c>
      <c r="G659" s="170">
        <v>6</v>
      </c>
      <c r="H659" s="171" t="str">
        <f t="shared" si="182"/>
        <v xml:space="preserve"> </v>
      </c>
      <c r="I659" s="171" t="str">
        <f t="shared" si="183"/>
        <v xml:space="preserve"> </v>
      </c>
      <c r="J659" s="171" t="str">
        <f t="shared" si="184"/>
        <v xml:space="preserve"> </v>
      </c>
      <c r="K659" s="171">
        <f t="shared" si="185"/>
        <v>18</v>
      </c>
      <c r="L659" s="171" t="str">
        <f t="shared" si="186"/>
        <v xml:space="preserve"> </v>
      </c>
      <c r="M659" s="171" t="str">
        <f t="shared" si="187"/>
        <v xml:space="preserve"> </v>
      </c>
      <c r="N659" s="171" t="str">
        <f t="shared" si="188"/>
        <v xml:space="preserve"> </v>
      </c>
      <c r="O659" s="171" t="str">
        <f t="shared" si="189"/>
        <v xml:space="preserve"> </v>
      </c>
      <c r="P659" s="171" t="str">
        <f t="shared" si="190"/>
        <v xml:space="preserve"> </v>
      </c>
      <c r="Q659" s="172" t="str">
        <f t="shared" si="191"/>
        <v xml:space="preserve"> </v>
      </c>
      <c r="R659" s="173"/>
    </row>
    <row r="660" spans="1:18" s="145" customFormat="1" ht="12.75" x14ac:dyDescent="0.25">
      <c r="A660" s="166" t="s">
        <v>821</v>
      </c>
      <c r="B660" s="167"/>
      <c r="C660" s="164">
        <v>16</v>
      </c>
      <c r="D660" s="168">
        <v>1</v>
      </c>
      <c r="E660" s="169">
        <v>1</v>
      </c>
      <c r="F660" s="168">
        <v>2</v>
      </c>
      <c r="G660" s="170">
        <v>3.75</v>
      </c>
      <c r="H660" s="171" t="str">
        <f t="shared" si="182"/>
        <v xml:space="preserve"> </v>
      </c>
      <c r="I660" s="171" t="str">
        <f t="shared" si="183"/>
        <v xml:space="preserve"> </v>
      </c>
      <c r="J660" s="171" t="str">
        <f t="shared" si="184"/>
        <v xml:space="preserve"> </v>
      </c>
      <c r="K660" s="171" t="str">
        <f t="shared" si="185"/>
        <v xml:space="preserve"> </v>
      </c>
      <c r="L660" s="171">
        <f t="shared" si="186"/>
        <v>7.5</v>
      </c>
      <c r="M660" s="171" t="str">
        <f t="shared" si="187"/>
        <v xml:space="preserve"> </v>
      </c>
      <c r="N660" s="171" t="str">
        <f t="shared" si="188"/>
        <v xml:space="preserve"> </v>
      </c>
      <c r="O660" s="171" t="str">
        <f t="shared" si="189"/>
        <v xml:space="preserve"> </v>
      </c>
      <c r="P660" s="171" t="str">
        <f t="shared" si="190"/>
        <v xml:space="preserve"> </v>
      </c>
      <c r="Q660" s="172" t="str">
        <f t="shared" si="191"/>
        <v xml:space="preserve"> </v>
      </c>
      <c r="R660" s="173"/>
    </row>
    <row r="661" spans="1:18" s="145" customFormat="1" ht="12.75" x14ac:dyDescent="0.25">
      <c r="A661" s="166" t="s">
        <v>822</v>
      </c>
      <c r="B661" s="167"/>
      <c r="C661" s="164">
        <v>12</v>
      </c>
      <c r="D661" s="168">
        <v>1</v>
      </c>
      <c r="E661" s="169">
        <v>1</v>
      </c>
      <c r="F661" s="168">
        <v>2</v>
      </c>
      <c r="G661" s="170">
        <v>4.25</v>
      </c>
      <c r="H661" s="171" t="str">
        <f t="shared" si="182"/>
        <v xml:space="preserve"> </v>
      </c>
      <c r="I661" s="171" t="str">
        <f t="shared" si="183"/>
        <v xml:space="preserve"> </v>
      </c>
      <c r="J661" s="171">
        <f t="shared" si="184"/>
        <v>8.5</v>
      </c>
      <c r="K661" s="171" t="str">
        <f t="shared" si="185"/>
        <v xml:space="preserve"> </v>
      </c>
      <c r="L661" s="171" t="str">
        <f t="shared" si="186"/>
        <v xml:space="preserve"> </v>
      </c>
      <c r="M661" s="171" t="str">
        <f t="shared" si="187"/>
        <v xml:space="preserve"> </v>
      </c>
      <c r="N661" s="171" t="str">
        <f t="shared" si="188"/>
        <v xml:space="preserve"> </v>
      </c>
      <c r="O661" s="171" t="str">
        <f t="shared" si="189"/>
        <v xml:space="preserve"> </v>
      </c>
      <c r="P661" s="171" t="str">
        <f t="shared" si="190"/>
        <v xml:space="preserve"> </v>
      </c>
      <c r="Q661" s="172" t="str">
        <f t="shared" si="191"/>
        <v xml:space="preserve"> </v>
      </c>
      <c r="R661" s="173"/>
    </row>
    <row r="662" spans="1:18" s="145" customFormat="1" ht="12.75" x14ac:dyDescent="0.25">
      <c r="A662" s="166" t="s">
        <v>823</v>
      </c>
      <c r="B662" s="151" t="s">
        <v>265</v>
      </c>
      <c r="C662" s="164">
        <v>8</v>
      </c>
      <c r="D662" s="168">
        <v>1</v>
      </c>
      <c r="E662" s="169">
        <v>1</v>
      </c>
      <c r="F662" s="168">
        <v>45</v>
      </c>
      <c r="G662" s="170">
        <v>1.28</v>
      </c>
      <c r="H662" s="171">
        <f t="shared" si="182"/>
        <v>57.6</v>
      </c>
      <c r="I662" s="171" t="str">
        <f t="shared" si="183"/>
        <v xml:space="preserve"> </v>
      </c>
      <c r="J662" s="171" t="str">
        <f t="shared" si="184"/>
        <v xml:space="preserve"> </v>
      </c>
      <c r="K662" s="171" t="str">
        <f t="shared" si="185"/>
        <v xml:space="preserve"> </v>
      </c>
      <c r="L662" s="171" t="str">
        <f t="shared" si="186"/>
        <v xml:space="preserve"> </v>
      </c>
      <c r="M662" s="171" t="str">
        <f t="shared" si="187"/>
        <v xml:space="preserve"> </v>
      </c>
      <c r="N662" s="171" t="str">
        <f t="shared" si="188"/>
        <v xml:space="preserve"> </v>
      </c>
      <c r="O662" s="171" t="str">
        <f t="shared" si="189"/>
        <v xml:space="preserve"> </v>
      </c>
      <c r="P662" s="171" t="str">
        <f t="shared" si="190"/>
        <v xml:space="preserve"> </v>
      </c>
      <c r="Q662" s="172" t="str">
        <f t="shared" si="191"/>
        <v xml:space="preserve"> </v>
      </c>
      <c r="R662" s="173"/>
    </row>
    <row r="663" spans="1:18" s="145" customFormat="1" ht="12.75" x14ac:dyDescent="0.25">
      <c r="A663" s="166" t="s">
        <v>824</v>
      </c>
      <c r="B663" s="151" t="s">
        <v>867</v>
      </c>
      <c r="C663" s="164">
        <v>12</v>
      </c>
      <c r="D663" s="168">
        <v>1</v>
      </c>
      <c r="E663" s="169">
        <v>1</v>
      </c>
      <c r="F663" s="168">
        <v>2</v>
      </c>
      <c r="G663" s="170">
        <v>2.9</v>
      </c>
      <c r="H663" s="171" t="str">
        <f t="shared" si="182"/>
        <v xml:space="preserve"> </v>
      </c>
      <c r="I663" s="171" t="str">
        <f t="shared" si="183"/>
        <v xml:space="preserve"> </v>
      </c>
      <c r="J663" s="171">
        <f t="shared" si="184"/>
        <v>5.8</v>
      </c>
      <c r="K663" s="171" t="str">
        <f t="shared" si="185"/>
        <v xml:space="preserve"> </v>
      </c>
      <c r="L663" s="171" t="str">
        <f t="shared" si="186"/>
        <v xml:space="preserve"> </v>
      </c>
      <c r="M663" s="171" t="str">
        <f t="shared" si="187"/>
        <v xml:space="preserve"> </v>
      </c>
      <c r="N663" s="171" t="str">
        <f t="shared" si="188"/>
        <v xml:space="preserve"> </v>
      </c>
      <c r="O663" s="171" t="str">
        <f t="shared" si="189"/>
        <v xml:space="preserve"> </v>
      </c>
      <c r="P663" s="171" t="str">
        <f t="shared" si="190"/>
        <v xml:space="preserve"> </v>
      </c>
      <c r="Q663" s="172" t="str">
        <f t="shared" si="191"/>
        <v xml:space="preserve"> </v>
      </c>
      <c r="R663" s="173"/>
    </row>
    <row r="664" spans="1:18" s="145" customFormat="1" ht="12.75" x14ac:dyDescent="0.25">
      <c r="A664" s="166" t="s">
        <v>825</v>
      </c>
      <c r="B664" s="167"/>
      <c r="C664" s="164">
        <v>12</v>
      </c>
      <c r="D664" s="168">
        <v>1</v>
      </c>
      <c r="E664" s="169">
        <v>1</v>
      </c>
      <c r="F664" s="168">
        <v>3</v>
      </c>
      <c r="G664" s="170">
        <v>5.0999999999999996</v>
      </c>
      <c r="H664" s="171" t="str">
        <f t="shared" si="182"/>
        <v xml:space="preserve"> </v>
      </c>
      <c r="I664" s="171" t="str">
        <f t="shared" si="183"/>
        <v xml:space="preserve"> </v>
      </c>
      <c r="J664" s="171">
        <f t="shared" si="184"/>
        <v>15.299999999999999</v>
      </c>
      <c r="K664" s="171" t="str">
        <f t="shared" si="185"/>
        <v xml:space="preserve"> </v>
      </c>
      <c r="L664" s="171" t="str">
        <f t="shared" si="186"/>
        <v xml:space="preserve"> </v>
      </c>
      <c r="M664" s="171" t="str">
        <f t="shared" si="187"/>
        <v xml:space="preserve"> </v>
      </c>
      <c r="N664" s="171" t="str">
        <f t="shared" si="188"/>
        <v xml:space="preserve"> </v>
      </c>
      <c r="O664" s="171" t="str">
        <f t="shared" si="189"/>
        <v xml:space="preserve"> </v>
      </c>
      <c r="P664" s="171" t="str">
        <f t="shared" si="190"/>
        <v xml:space="preserve"> </v>
      </c>
      <c r="Q664" s="172" t="str">
        <f t="shared" si="191"/>
        <v xml:space="preserve"> </v>
      </c>
      <c r="R664" s="173"/>
    </row>
    <row r="665" spans="1:18" s="145" customFormat="1" ht="12.75" x14ac:dyDescent="0.25">
      <c r="A665" s="166" t="s">
        <v>826</v>
      </c>
      <c r="B665" s="174"/>
      <c r="C665" s="164">
        <v>14</v>
      </c>
      <c r="D665" s="168">
        <v>1</v>
      </c>
      <c r="E665" s="169">
        <v>1</v>
      </c>
      <c r="F665" s="168">
        <v>3</v>
      </c>
      <c r="G665" s="170">
        <v>5.0999999999999996</v>
      </c>
      <c r="H665" s="171" t="str">
        <f t="shared" si="182"/>
        <v xml:space="preserve"> </v>
      </c>
      <c r="I665" s="171" t="str">
        <f t="shared" si="183"/>
        <v xml:space="preserve"> </v>
      </c>
      <c r="J665" s="171" t="str">
        <f t="shared" si="184"/>
        <v xml:space="preserve"> </v>
      </c>
      <c r="K665" s="171">
        <f t="shared" si="185"/>
        <v>15.299999999999999</v>
      </c>
      <c r="L665" s="171" t="str">
        <f t="shared" si="186"/>
        <v xml:space="preserve"> </v>
      </c>
      <c r="M665" s="171" t="str">
        <f t="shared" si="187"/>
        <v xml:space="preserve"> </v>
      </c>
      <c r="N665" s="171" t="str">
        <f t="shared" si="188"/>
        <v xml:space="preserve"> </v>
      </c>
      <c r="O665" s="171" t="str">
        <f t="shared" si="189"/>
        <v xml:space="preserve"> </v>
      </c>
      <c r="P665" s="171" t="str">
        <f t="shared" si="190"/>
        <v xml:space="preserve"> </v>
      </c>
      <c r="Q665" s="172" t="str">
        <f t="shared" si="191"/>
        <v xml:space="preserve"> </v>
      </c>
      <c r="R665" s="173"/>
    </row>
    <row r="666" spans="1:18" s="145" customFormat="1" ht="12.75" x14ac:dyDescent="0.25">
      <c r="A666" s="166" t="s">
        <v>827</v>
      </c>
      <c r="B666" s="174"/>
      <c r="C666" s="164">
        <v>14</v>
      </c>
      <c r="D666" s="168">
        <v>1</v>
      </c>
      <c r="E666" s="169">
        <v>1</v>
      </c>
      <c r="F666" s="168">
        <v>2</v>
      </c>
      <c r="G666" s="170">
        <v>2.9</v>
      </c>
      <c r="H666" s="171" t="str">
        <f t="shared" si="182"/>
        <v xml:space="preserve"> </v>
      </c>
      <c r="I666" s="171" t="str">
        <f t="shared" si="183"/>
        <v xml:space="preserve"> </v>
      </c>
      <c r="J666" s="171" t="str">
        <f t="shared" si="184"/>
        <v xml:space="preserve"> </v>
      </c>
      <c r="K666" s="171">
        <f t="shared" si="185"/>
        <v>5.8</v>
      </c>
      <c r="L666" s="171" t="str">
        <f t="shared" si="186"/>
        <v xml:space="preserve"> </v>
      </c>
      <c r="M666" s="171" t="str">
        <f t="shared" si="187"/>
        <v xml:space="preserve"> </v>
      </c>
      <c r="N666" s="171" t="str">
        <f t="shared" si="188"/>
        <v xml:space="preserve"> </v>
      </c>
      <c r="O666" s="171" t="str">
        <f t="shared" si="189"/>
        <v xml:space="preserve"> </v>
      </c>
      <c r="P666" s="171" t="str">
        <f t="shared" si="190"/>
        <v xml:space="preserve"> </v>
      </c>
      <c r="Q666" s="172" t="str">
        <f t="shared" si="191"/>
        <v xml:space="preserve"> </v>
      </c>
      <c r="R666" s="173"/>
    </row>
    <row r="667" spans="1:18" s="145" customFormat="1" ht="12.75" x14ac:dyDescent="0.25">
      <c r="A667" s="166" t="s">
        <v>828</v>
      </c>
      <c r="B667" s="167" t="s">
        <v>265</v>
      </c>
      <c r="C667" s="164">
        <v>8</v>
      </c>
      <c r="D667" s="168">
        <v>1</v>
      </c>
      <c r="E667" s="169">
        <v>1</v>
      </c>
      <c r="F667" s="168">
        <v>34</v>
      </c>
      <c r="G667" s="170">
        <v>1.78</v>
      </c>
      <c r="H667" s="171">
        <f t="shared" si="182"/>
        <v>60.52</v>
      </c>
      <c r="I667" s="171" t="str">
        <f t="shared" si="183"/>
        <v xml:space="preserve"> </v>
      </c>
      <c r="J667" s="171" t="str">
        <f t="shared" si="184"/>
        <v xml:space="preserve"> </v>
      </c>
      <c r="K667" s="171" t="str">
        <f t="shared" si="185"/>
        <v xml:space="preserve"> </v>
      </c>
      <c r="L667" s="171" t="str">
        <f t="shared" si="186"/>
        <v xml:space="preserve"> </v>
      </c>
      <c r="M667" s="171" t="str">
        <f t="shared" si="187"/>
        <v xml:space="preserve"> </v>
      </c>
      <c r="N667" s="171" t="str">
        <f t="shared" si="188"/>
        <v xml:space="preserve"> </v>
      </c>
      <c r="O667" s="171" t="str">
        <f t="shared" si="189"/>
        <v xml:space="preserve"> </v>
      </c>
      <c r="P667" s="171" t="str">
        <f t="shared" si="190"/>
        <v xml:space="preserve"> </v>
      </c>
      <c r="Q667" s="172" t="str">
        <f t="shared" si="191"/>
        <v xml:space="preserve"> </v>
      </c>
      <c r="R667" s="173"/>
    </row>
    <row r="668" spans="1:18" s="145" customFormat="1" ht="12.75" x14ac:dyDescent="0.25">
      <c r="A668" s="166" t="s">
        <v>829</v>
      </c>
      <c r="B668" s="167" t="s">
        <v>866</v>
      </c>
      <c r="C668" s="164">
        <v>12</v>
      </c>
      <c r="D668" s="168">
        <v>1</v>
      </c>
      <c r="E668" s="169">
        <v>1</v>
      </c>
      <c r="F668" s="168">
        <v>2</v>
      </c>
      <c r="G668" s="170">
        <v>10.35</v>
      </c>
      <c r="H668" s="171" t="str">
        <f t="shared" si="182"/>
        <v xml:space="preserve"> </v>
      </c>
      <c r="I668" s="171" t="str">
        <f t="shared" si="183"/>
        <v xml:space="preserve"> </v>
      </c>
      <c r="J668" s="171">
        <f t="shared" si="184"/>
        <v>20.7</v>
      </c>
      <c r="K668" s="171" t="str">
        <f t="shared" si="185"/>
        <v xml:space="preserve"> </v>
      </c>
      <c r="L668" s="171" t="str">
        <f t="shared" si="186"/>
        <v xml:space="preserve"> </v>
      </c>
      <c r="M668" s="171" t="str">
        <f t="shared" si="187"/>
        <v xml:space="preserve"> </v>
      </c>
      <c r="N668" s="171" t="str">
        <f t="shared" si="188"/>
        <v xml:space="preserve"> </v>
      </c>
      <c r="O668" s="171" t="str">
        <f t="shared" si="189"/>
        <v xml:space="preserve"> </v>
      </c>
      <c r="P668" s="171" t="str">
        <f t="shared" si="190"/>
        <v xml:space="preserve"> </v>
      </c>
      <c r="Q668" s="172" t="str">
        <f t="shared" si="191"/>
        <v xml:space="preserve"> </v>
      </c>
      <c r="R668" s="173"/>
    </row>
    <row r="669" spans="1:18" s="145" customFormat="1" ht="12.75" x14ac:dyDescent="0.25">
      <c r="A669" s="166" t="s">
        <v>830</v>
      </c>
      <c r="B669" s="174"/>
      <c r="C669" s="164">
        <v>16</v>
      </c>
      <c r="D669" s="168">
        <v>1</v>
      </c>
      <c r="E669" s="169">
        <v>1</v>
      </c>
      <c r="F669" s="168">
        <v>3</v>
      </c>
      <c r="G669" s="170">
        <v>6.1</v>
      </c>
      <c r="H669" s="171" t="str">
        <f t="shared" si="182"/>
        <v xml:space="preserve"> </v>
      </c>
      <c r="I669" s="171" t="str">
        <f t="shared" si="183"/>
        <v xml:space="preserve"> </v>
      </c>
      <c r="J669" s="171" t="str">
        <f t="shared" si="184"/>
        <v xml:space="preserve"> </v>
      </c>
      <c r="K669" s="171" t="str">
        <f t="shared" si="185"/>
        <v xml:space="preserve"> </v>
      </c>
      <c r="L669" s="171">
        <f t="shared" si="186"/>
        <v>18.299999999999997</v>
      </c>
      <c r="M669" s="171" t="str">
        <f t="shared" si="187"/>
        <v xml:space="preserve"> </v>
      </c>
      <c r="N669" s="171" t="str">
        <f t="shared" si="188"/>
        <v xml:space="preserve"> </v>
      </c>
      <c r="O669" s="171" t="str">
        <f t="shared" si="189"/>
        <v xml:space="preserve"> </v>
      </c>
      <c r="P669" s="171" t="str">
        <f t="shared" si="190"/>
        <v xml:space="preserve"> </v>
      </c>
      <c r="Q669" s="172" t="str">
        <f t="shared" si="191"/>
        <v xml:space="preserve"> </v>
      </c>
      <c r="R669" s="173"/>
    </row>
    <row r="670" spans="1:18" s="145" customFormat="1" ht="12.75" x14ac:dyDescent="0.25">
      <c r="A670" s="166" t="s">
        <v>831</v>
      </c>
      <c r="B670" s="151" t="s">
        <v>265</v>
      </c>
      <c r="C670" s="164">
        <v>8</v>
      </c>
      <c r="D670" s="168">
        <v>1</v>
      </c>
      <c r="E670" s="169">
        <v>1</v>
      </c>
      <c r="F670" s="168">
        <v>30</v>
      </c>
      <c r="G670" s="170">
        <v>1.28</v>
      </c>
      <c r="H670" s="171">
        <f t="shared" si="182"/>
        <v>38.4</v>
      </c>
      <c r="I670" s="171" t="str">
        <f t="shared" si="183"/>
        <v xml:space="preserve"> </v>
      </c>
      <c r="J670" s="171" t="str">
        <f t="shared" si="184"/>
        <v xml:space="preserve"> </v>
      </c>
      <c r="K670" s="171" t="str">
        <f t="shared" si="185"/>
        <v xml:space="preserve"> </v>
      </c>
      <c r="L670" s="171" t="str">
        <f t="shared" si="186"/>
        <v xml:space="preserve"> </v>
      </c>
      <c r="M670" s="171" t="str">
        <f t="shared" si="187"/>
        <v xml:space="preserve"> </v>
      </c>
      <c r="N670" s="171" t="str">
        <f t="shared" si="188"/>
        <v xml:space="preserve"> </v>
      </c>
      <c r="O670" s="171" t="str">
        <f t="shared" si="189"/>
        <v xml:space="preserve"> </v>
      </c>
      <c r="P670" s="171" t="str">
        <f t="shared" si="190"/>
        <v xml:space="preserve"> </v>
      </c>
      <c r="Q670" s="172" t="str">
        <f t="shared" si="191"/>
        <v xml:space="preserve"> </v>
      </c>
      <c r="R670" s="173"/>
    </row>
    <row r="671" spans="1:18" s="145" customFormat="1" ht="12.75" x14ac:dyDescent="0.25">
      <c r="A671" s="175"/>
      <c r="B671" s="176"/>
      <c r="C671" s="176"/>
      <c r="D671" s="177"/>
      <c r="E671" s="178" t="s">
        <v>301</v>
      </c>
      <c r="F671" s="158"/>
      <c r="G671" s="160"/>
      <c r="H671" s="171">
        <f t="shared" ref="H671:Q671" si="192">SUM(H639:H670)</f>
        <v>1079.0200000000002</v>
      </c>
      <c r="I671" s="171">
        <f t="shared" si="192"/>
        <v>0</v>
      </c>
      <c r="J671" s="171">
        <f t="shared" si="192"/>
        <v>183.75</v>
      </c>
      <c r="K671" s="171">
        <f t="shared" si="192"/>
        <v>97.449999999999989</v>
      </c>
      <c r="L671" s="171">
        <f t="shared" si="192"/>
        <v>241.35000000000002</v>
      </c>
      <c r="M671" s="171">
        <f t="shared" si="192"/>
        <v>0</v>
      </c>
      <c r="N671" s="171">
        <f t="shared" si="192"/>
        <v>0</v>
      </c>
      <c r="O671" s="171">
        <f t="shared" si="192"/>
        <v>0</v>
      </c>
      <c r="P671" s="171">
        <f t="shared" si="192"/>
        <v>0</v>
      </c>
      <c r="Q671" s="179">
        <f t="shared" si="192"/>
        <v>0</v>
      </c>
      <c r="R671" s="173"/>
    </row>
    <row r="672" spans="1:18" s="145" customFormat="1" ht="12.75" x14ac:dyDescent="0.25">
      <c r="A672" s="180"/>
      <c r="B672" s="24"/>
      <c r="C672" s="24"/>
      <c r="D672" s="181"/>
      <c r="E672" s="178" t="s">
        <v>302</v>
      </c>
      <c r="F672" s="158"/>
      <c r="G672" s="160"/>
      <c r="H672" s="171">
        <f t="shared" ref="H672:Q672" si="193">H671*H638</f>
        <v>426.2129000000001</v>
      </c>
      <c r="I672" s="171">
        <f t="shared" si="193"/>
        <v>0</v>
      </c>
      <c r="J672" s="171">
        <f t="shared" si="193"/>
        <v>163.17000000000002</v>
      </c>
      <c r="K672" s="171">
        <f t="shared" si="193"/>
        <v>117.71959999999999</v>
      </c>
      <c r="L672" s="171">
        <f t="shared" si="193"/>
        <v>380.85030000000006</v>
      </c>
      <c r="M672" s="171">
        <f t="shared" si="193"/>
        <v>0</v>
      </c>
      <c r="N672" s="171">
        <f t="shared" si="193"/>
        <v>0</v>
      </c>
      <c r="O672" s="171">
        <f t="shared" si="193"/>
        <v>0</v>
      </c>
      <c r="P672" s="171">
        <f t="shared" si="193"/>
        <v>0</v>
      </c>
      <c r="Q672" s="179">
        <f t="shared" si="193"/>
        <v>0</v>
      </c>
      <c r="R672" s="182"/>
    </row>
    <row r="673" spans="1:18" s="145" customFormat="1" ht="12.75" x14ac:dyDescent="0.25">
      <c r="A673" s="180"/>
      <c r="B673" s="24"/>
      <c r="C673" s="24"/>
      <c r="D673" s="181"/>
      <c r="E673" s="178" t="s">
        <v>303</v>
      </c>
      <c r="F673" s="158"/>
      <c r="G673" s="160"/>
      <c r="H673" s="171">
        <f>H629</f>
        <v>1215.2965000000002</v>
      </c>
      <c r="I673" s="171">
        <f>I629</f>
        <v>508.97564000000006</v>
      </c>
      <c r="J673" s="171">
        <f>J629</f>
        <v>229.10400000000001</v>
      </c>
      <c r="K673" s="171">
        <f>K629</f>
        <v>21.683599999999998</v>
      </c>
      <c r="L673" s="171">
        <f>L629</f>
        <v>570.447</v>
      </c>
      <c r="M673" s="171"/>
      <c r="N673" s="171"/>
      <c r="O673" s="171"/>
      <c r="P673" s="171"/>
      <c r="Q673" s="179"/>
      <c r="R673" s="182"/>
    </row>
    <row r="674" spans="1:18" s="145" customFormat="1" ht="12.75" x14ac:dyDescent="0.25">
      <c r="A674" s="180"/>
      <c r="B674" s="24"/>
      <c r="C674" s="24"/>
      <c r="D674" s="181"/>
      <c r="E674" s="178" t="s">
        <v>304</v>
      </c>
      <c r="F674" s="158"/>
      <c r="G674" s="160"/>
      <c r="H674" s="171">
        <f t="shared" ref="H674:Q674" si="194">SUM(H672:H673)</f>
        <v>1641.5094000000004</v>
      </c>
      <c r="I674" s="171">
        <f t="shared" si="194"/>
        <v>508.97564000000006</v>
      </c>
      <c r="J674" s="171">
        <f t="shared" si="194"/>
        <v>392.274</v>
      </c>
      <c r="K674" s="171">
        <f t="shared" si="194"/>
        <v>139.40319999999997</v>
      </c>
      <c r="L674" s="171">
        <f t="shared" si="194"/>
        <v>951.29730000000006</v>
      </c>
      <c r="M674" s="171">
        <f t="shared" si="194"/>
        <v>0</v>
      </c>
      <c r="N674" s="171">
        <f t="shared" si="194"/>
        <v>0</v>
      </c>
      <c r="O674" s="171">
        <f t="shared" si="194"/>
        <v>0</v>
      </c>
      <c r="P674" s="171">
        <f t="shared" si="194"/>
        <v>0</v>
      </c>
      <c r="Q674" s="179">
        <f t="shared" si="194"/>
        <v>0</v>
      </c>
      <c r="R674" s="182"/>
    </row>
    <row r="675" spans="1:18" s="145" customFormat="1" ht="13.5" thickBot="1" x14ac:dyDescent="0.3">
      <c r="A675" s="183"/>
      <c r="B675" s="184"/>
      <c r="C675" s="184"/>
      <c r="D675" s="185"/>
      <c r="E675" s="523" t="s">
        <v>305</v>
      </c>
      <c r="F675" s="524"/>
      <c r="G675" s="525"/>
      <c r="H675" s="186" t="s">
        <v>306</v>
      </c>
      <c r="I675" s="186">
        <f>SUM(H674:J674)</f>
        <v>2542.7590400000004</v>
      </c>
      <c r="J675" s="186" t="s">
        <v>307</v>
      </c>
      <c r="K675" s="186" t="s">
        <v>308</v>
      </c>
      <c r="L675" s="186">
        <f>SUM(K674:Q674)</f>
        <v>1090.7004999999999</v>
      </c>
      <c r="M675" s="186" t="s">
        <v>307</v>
      </c>
      <c r="N675" s="186"/>
      <c r="O675" s="186"/>
      <c r="P675" s="186"/>
      <c r="Q675" s="187">
        <f>I675+L675</f>
        <v>3633.4595400000003</v>
      </c>
      <c r="R675" s="182"/>
    </row>
    <row r="676" spans="1:18" ht="12.75" thickTop="1" x14ac:dyDescent="0.25"/>
    <row r="677" spans="1:18" ht="12.75" thickBot="1" x14ac:dyDescent="0.3"/>
    <row r="678" spans="1:18" s="145" customFormat="1" ht="13.5" thickTop="1" x14ac:dyDescent="0.25">
      <c r="A678" s="136" t="s">
        <v>309</v>
      </c>
      <c r="B678" s="137"/>
      <c r="C678" s="138" t="s">
        <v>0</v>
      </c>
      <c r="D678" s="192" t="str">
        <f>D633</f>
        <v>HAFZULLAH İNŞ. MİM. BİLİŞ. TİC. LTD. ŞTİ. LTD.ŞTİ.</v>
      </c>
      <c r="E678" s="139"/>
      <c r="F678" s="139"/>
      <c r="G678" s="139"/>
      <c r="H678" s="139"/>
      <c r="I678" s="139"/>
      <c r="J678" s="139"/>
      <c r="K678" s="139"/>
      <c r="L678" s="139"/>
      <c r="M678" s="139"/>
      <c r="N678" s="140"/>
      <c r="O678" s="141"/>
      <c r="P678" s="142" t="s">
        <v>270</v>
      </c>
      <c r="Q678" s="143">
        <f>Q633</f>
        <v>39370</v>
      </c>
      <c r="R678" s="144"/>
    </row>
    <row r="679" spans="1:18" s="145" customFormat="1" ht="12.75" x14ac:dyDescent="0.25">
      <c r="A679" s="146" t="s">
        <v>310</v>
      </c>
      <c r="B679" s="147"/>
      <c r="C679" s="148" t="s">
        <v>0</v>
      </c>
      <c r="D679" s="149" t="str">
        <f>D634</f>
        <v>İŞ MERKEZİ KABA İŞLER KEŞİF</v>
      </c>
      <c r="E679" s="149"/>
      <c r="F679" s="149"/>
      <c r="G679" s="149"/>
      <c r="H679" s="149"/>
      <c r="I679" s="149"/>
      <c r="J679" s="149"/>
      <c r="K679" s="149"/>
      <c r="L679" s="149"/>
      <c r="M679" s="149"/>
      <c r="N679" s="150"/>
      <c r="O679" s="151"/>
      <c r="P679" s="152" t="s">
        <v>271</v>
      </c>
      <c r="Q679" s="153"/>
      <c r="R679" s="154"/>
    </row>
    <row r="680" spans="1:18" s="145" customFormat="1" ht="12.75" x14ac:dyDescent="0.25">
      <c r="A680" s="146" t="s">
        <v>311</v>
      </c>
      <c r="B680" s="147"/>
      <c r="C680" s="148" t="s">
        <v>0</v>
      </c>
      <c r="D680" s="195" t="str">
        <f>D635</f>
        <v>+11,50 KOTU B.A DEMİRİ</v>
      </c>
      <c r="E680" s="155"/>
      <c r="F680" s="155"/>
      <c r="G680" s="155"/>
      <c r="H680" s="149"/>
      <c r="I680" s="149"/>
      <c r="J680" s="149"/>
      <c r="K680" s="149"/>
      <c r="L680" s="149"/>
      <c r="M680" s="149"/>
      <c r="N680" s="156"/>
      <c r="O680" s="151"/>
      <c r="P680" s="152" t="s">
        <v>272</v>
      </c>
      <c r="Q680" s="153">
        <v>16</v>
      </c>
      <c r="R680" s="154"/>
    </row>
    <row r="681" spans="1:18" s="145" customFormat="1" ht="12.75" x14ac:dyDescent="0.25">
      <c r="A681" s="157" t="s">
        <v>312</v>
      </c>
      <c r="B681" s="158"/>
      <c r="C681" s="159" t="s">
        <v>0</v>
      </c>
      <c r="D681" s="193" t="str">
        <f>D636</f>
        <v>TD-TK-07.004</v>
      </c>
      <c r="E681" s="158"/>
      <c r="F681" s="158"/>
      <c r="G681" s="160"/>
      <c r="H681" s="526" t="s">
        <v>273</v>
      </c>
      <c r="I681" s="527"/>
      <c r="J681" s="527"/>
      <c r="K681" s="527"/>
      <c r="L681" s="527"/>
      <c r="M681" s="527"/>
      <c r="N681" s="527"/>
      <c r="O681" s="527"/>
      <c r="P681" s="161"/>
      <c r="Q681" s="162"/>
      <c r="R681" s="163"/>
    </row>
    <row r="682" spans="1:18" s="145" customFormat="1" ht="12.75" x14ac:dyDescent="0.25">
      <c r="A682" s="528" t="s">
        <v>274</v>
      </c>
      <c r="B682" s="529" t="s">
        <v>275</v>
      </c>
      <c r="C682" s="529" t="s">
        <v>276</v>
      </c>
      <c r="D682" s="530" t="s">
        <v>58</v>
      </c>
      <c r="E682" s="531"/>
      <c r="F682" s="532"/>
      <c r="G682" s="536" t="s">
        <v>277</v>
      </c>
      <c r="H682" s="164">
        <v>8</v>
      </c>
      <c r="I682" s="164">
        <v>10</v>
      </c>
      <c r="J682" s="164">
        <v>12</v>
      </c>
      <c r="K682" s="164">
        <v>14</v>
      </c>
      <c r="L682" s="164">
        <v>16</v>
      </c>
      <c r="M682" s="164">
        <v>18</v>
      </c>
      <c r="N682" s="164">
        <v>20</v>
      </c>
      <c r="O682" s="164">
        <v>22</v>
      </c>
      <c r="P682" s="164">
        <v>25</v>
      </c>
      <c r="Q682" s="165">
        <v>32</v>
      </c>
      <c r="R682" s="154"/>
    </row>
    <row r="683" spans="1:18" s="145" customFormat="1" ht="12.75" x14ac:dyDescent="0.25">
      <c r="A683" s="528"/>
      <c r="B683" s="529"/>
      <c r="C683" s="529"/>
      <c r="D683" s="533"/>
      <c r="E683" s="534"/>
      <c r="F683" s="535"/>
      <c r="G683" s="537"/>
      <c r="H683" s="164">
        <v>0.39500000000000002</v>
      </c>
      <c r="I683" s="164">
        <v>0.61699999999999999</v>
      </c>
      <c r="J683" s="164">
        <v>0.88800000000000001</v>
      </c>
      <c r="K683" s="164">
        <v>1.208</v>
      </c>
      <c r="L683" s="164">
        <v>1.5780000000000001</v>
      </c>
      <c r="M683" s="164">
        <v>1.998</v>
      </c>
      <c r="N683" s="164">
        <v>2.4660000000000002</v>
      </c>
      <c r="O683" s="164">
        <v>2.984</v>
      </c>
      <c r="P683" s="164">
        <v>3.68</v>
      </c>
      <c r="Q683" s="165">
        <v>6.3179999999999996</v>
      </c>
      <c r="R683" s="154"/>
    </row>
    <row r="684" spans="1:18" s="145" customFormat="1" ht="12.75" x14ac:dyDescent="0.25">
      <c r="A684" s="166" t="s">
        <v>832</v>
      </c>
      <c r="B684" s="167" t="s">
        <v>865</v>
      </c>
      <c r="C684" s="164">
        <v>12</v>
      </c>
      <c r="D684" s="168">
        <v>2</v>
      </c>
      <c r="E684" s="169">
        <v>1</v>
      </c>
      <c r="F684" s="168">
        <v>3</v>
      </c>
      <c r="G684" s="170">
        <v>6.55</v>
      </c>
      <c r="H684" s="171" t="str">
        <f t="shared" ref="H684:H715" si="195">IF(C684=8,D684*F684*G684," ")</f>
        <v xml:space="preserve"> </v>
      </c>
      <c r="I684" s="171" t="str">
        <f t="shared" ref="I684:I715" si="196">IF(C684=10,D684*F684*G684," ")</f>
        <v xml:space="preserve"> </v>
      </c>
      <c r="J684" s="171">
        <f t="shared" ref="J684:J715" si="197">IF(C684=12,D684*F684*G684," ")</f>
        <v>39.299999999999997</v>
      </c>
      <c r="K684" s="171" t="str">
        <f t="shared" ref="K684:K715" si="198">IF(C684=14,D684*F684*G684," ")</f>
        <v xml:space="preserve"> </v>
      </c>
      <c r="L684" s="171" t="str">
        <f t="shared" ref="L684:L715" si="199">IF(C684=16,D684*F684*G684," ")</f>
        <v xml:space="preserve"> </v>
      </c>
      <c r="M684" s="171" t="str">
        <f t="shared" ref="M684:M715" si="200">IF(C684=18,D684*F684*G684," ")</f>
        <v xml:space="preserve"> </v>
      </c>
      <c r="N684" s="171" t="str">
        <f t="shared" ref="N684:N715" si="201">IF(C684=20,D684*F684*G684," ")</f>
        <v xml:space="preserve"> </v>
      </c>
      <c r="O684" s="171" t="str">
        <f t="shared" ref="O684:O715" si="202">IF(C684=22,D684*F684*G684," ")</f>
        <v xml:space="preserve"> </v>
      </c>
      <c r="P684" s="171" t="str">
        <f t="shared" ref="P684:P715" si="203">IF(C684=25,D684*F684*G684," ")</f>
        <v xml:space="preserve"> </v>
      </c>
      <c r="Q684" s="172" t="str">
        <f t="shared" ref="Q684:Q715" si="204">IF(C684=32,D684*F684*G684," ")</f>
        <v xml:space="preserve"> </v>
      </c>
      <c r="R684" s="173"/>
    </row>
    <row r="685" spans="1:18" s="145" customFormat="1" ht="12.75" x14ac:dyDescent="0.25">
      <c r="A685" s="166" t="s">
        <v>833</v>
      </c>
      <c r="B685" s="167" t="s">
        <v>265</v>
      </c>
      <c r="C685" s="164">
        <v>8</v>
      </c>
      <c r="D685" s="168">
        <v>1</v>
      </c>
      <c r="E685" s="169">
        <v>1</v>
      </c>
      <c r="F685" s="168">
        <v>28</v>
      </c>
      <c r="G685" s="170">
        <v>1.58</v>
      </c>
      <c r="H685" s="171">
        <f t="shared" si="195"/>
        <v>44.24</v>
      </c>
      <c r="I685" s="171" t="str">
        <f t="shared" si="196"/>
        <v xml:space="preserve"> </v>
      </c>
      <c r="J685" s="171" t="str">
        <f t="shared" si="197"/>
        <v xml:space="preserve"> </v>
      </c>
      <c r="K685" s="171" t="str">
        <f t="shared" si="198"/>
        <v xml:space="preserve"> </v>
      </c>
      <c r="L685" s="171" t="str">
        <f t="shared" si="199"/>
        <v xml:space="preserve"> </v>
      </c>
      <c r="M685" s="171" t="str">
        <f t="shared" si="200"/>
        <v xml:space="preserve"> </v>
      </c>
      <c r="N685" s="171" t="str">
        <f t="shared" si="201"/>
        <v xml:space="preserve"> </v>
      </c>
      <c r="O685" s="171" t="str">
        <f t="shared" si="202"/>
        <v xml:space="preserve"> </v>
      </c>
      <c r="P685" s="171" t="str">
        <f t="shared" si="203"/>
        <v xml:space="preserve"> </v>
      </c>
      <c r="Q685" s="172" t="str">
        <f t="shared" si="204"/>
        <v xml:space="preserve"> </v>
      </c>
      <c r="R685" s="173"/>
    </row>
    <row r="686" spans="1:18" s="145" customFormat="1" ht="12.75" x14ac:dyDescent="0.25">
      <c r="A686" s="166" t="s">
        <v>834</v>
      </c>
      <c r="B686" s="151" t="s">
        <v>864</v>
      </c>
      <c r="C686" s="164">
        <v>14</v>
      </c>
      <c r="D686" s="168">
        <v>1</v>
      </c>
      <c r="E686" s="169">
        <v>1</v>
      </c>
      <c r="F686" s="168">
        <v>3</v>
      </c>
      <c r="G686" s="170">
        <v>3.25</v>
      </c>
      <c r="H686" s="171" t="str">
        <f t="shared" si="195"/>
        <v xml:space="preserve"> </v>
      </c>
      <c r="I686" s="171" t="str">
        <f t="shared" si="196"/>
        <v xml:space="preserve"> </v>
      </c>
      <c r="J686" s="171" t="str">
        <f t="shared" si="197"/>
        <v xml:space="preserve"> </v>
      </c>
      <c r="K686" s="171">
        <f t="shared" si="198"/>
        <v>9.75</v>
      </c>
      <c r="L686" s="171" t="str">
        <f t="shared" si="199"/>
        <v xml:space="preserve"> </v>
      </c>
      <c r="M686" s="171" t="str">
        <f t="shared" si="200"/>
        <v xml:space="preserve"> </v>
      </c>
      <c r="N686" s="171" t="str">
        <f t="shared" si="201"/>
        <v xml:space="preserve"> </v>
      </c>
      <c r="O686" s="171" t="str">
        <f t="shared" si="202"/>
        <v xml:space="preserve"> </v>
      </c>
      <c r="P686" s="171" t="str">
        <f t="shared" si="203"/>
        <v xml:space="preserve"> </v>
      </c>
      <c r="Q686" s="172" t="str">
        <f t="shared" si="204"/>
        <v xml:space="preserve"> </v>
      </c>
      <c r="R686" s="173"/>
    </row>
    <row r="687" spans="1:18" s="145" customFormat="1" ht="12.75" x14ac:dyDescent="0.25">
      <c r="A687" s="166" t="s">
        <v>835</v>
      </c>
      <c r="B687" s="151"/>
      <c r="C687" s="164">
        <v>12</v>
      </c>
      <c r="D687" s="168">
        <v>1</v>
      </c>
      <c r="E687" s="169">
        <v>1</v>
      </c>
      <c r="F687" s="168">
        <v>2</v>
      </c>
      <c r="G687" s="170">
        <v>2.15</v>
      </c>
      <c r="H687" s="171" t="str">
        <f t="shared" si="195"/>
        <v xml:space="preserve"> </v>
      </c>
      <c r="I687" s="171" t="str">
        <f t="shared" si="196"/>
        <v xml:space="preserve"> </v>
      </c>
      <c r="J687" s="171">
        <f t="shared" si="197"/>
        <v>4.3</v>
      </c>
      <c r="K687" s="171" t="str">
        <f t="shared" si="198"/>
        <v xml:space="preserve"> </v>
      </c>
      <c r="L687" s="171" t="str">
        <f t="shared" si="199"/>
        <v xml:space="preserve"> </v>
      </c>
      <c r="M687" s="171" t="str">
        <f t="shared" si="200"/>
        <v xml:space="preserve"> </v>
      </c>
      <c r="N687" s="171" t="str">
        <f t="shared" si="201"/>
        <v xml:space="preserve"> </v>
      </c>
      <c r="O687" s="171" t="str">
        <f t="shared" si="202"/>
        <v xml:space="preserve"> </v>
      </c>
      <c r="P687" s="171" t="str">
        <f t="shared" si="203"/>
        <v xml:space="preserve"> </v>
      </c>
      <c r="Q687" s="172" t="str">
        <f t="shared" si="204"/>
        <v xml:space="preserve"> </v>
      </c>
      <c r="R687" s="173"/>
    </row>
    <row r="688" spans="1:18" s="145" customFormat="1" ht="12.75" x14ac:dyDescent="0.25">
      <c r="A688" s="166" t="s">
        <v>836</v>
      </c>
      <c r="B688" s="151"/>
      <c r="C688" s="164">
        <v>16</v>
      </c>
      <c r="D688" s="168">
        <v>1</v>
      </c>
      <c r="E688" s="169">
        <v>1</v>
      </c>
      <c r="F688" s="168">
        <v>2</v>
      </c>
      <c r="G688" s="170">
        <v>3.25</v>
      </c>
      <c r="H688" s="171" t="str">
        <f t="shared" si="195"/>
        <v xml:space="preserve"> </v>
      </c>
      <c r="I688" s="171" t="str">
        <f t="shared" si="196"/>
        <v xml:space="preserve"> </v>
      </c>
      <c r="J688" s="171" t="str">
        <f t="shared" si="197"/>
        <v xml:space="preserve"> </v>
      </c>
      <c r="K688" s="171" t="str">
        <f t="shared" si="198"/>
        <v xml:space="preserve"> </v>
      </c>
      <c r="L688" s="171">
        <f t="shared" si="199"/>
        <v>6.5</v>
      </c>
      <c r="M688" s="171" t="str">
        <f t="shared" si="200"/>
        <v xml:space="preserve"> </v>
      </c>
      <c r="N688" s="171" t="str">
        <f t="shared" si="201"/>
        <v xml:space="preserve"> </v>
      </c>
      <c r="O688" s="171" t="str">
        <f t="shared" si="202"/>
        <v xml:space="preserve"> </v>
      </c>
      <c r="P688" s="171" t="str">
        <f t="shared" si="203"/>
        <v xml:space="preserve"> </v>
      </c>
      <c r="Q688" s="172" t="str">
        <f t="shared" si="204"/>
        <v xml:space="preserve"> </v>
      </c>
      <c r="R688" s="173"/>
    </row>
    <row r="689" spans="1:18" s="145" customFormat="1" ht="12.75" x14ac:dyDescent="0.25">
      <c r="A689" s="166" t="s">
        <v>837</v>
      </c>
      <c r="B689" s="151" t="s">
        <v>265</v>
      </c>
      <c r="C689" s="164">
        <v>8</v>
      </c>
      <c r="D689" s="168">
        <v>1</v>
      </c>
      <c r="E689" s="169">
        <v>1</v>
      </c>
      <c r="F689" s="168">
        <v>16</v>
      </c>
      <c r="G689" s="170">
        <v>1.74</v>
      </c>
      <c r="H689" s="171">
        <f t="shared" si="195"/>
        <v>27.84</v>
      </c>
      <c r="I689" s="171" t="str">
        <f t="shared" si="196"/>
        <v xml:space="preserve"> </v>
      </c>
      <c r="J689" s="171" t="str">
        <f t="shared" si="197"/>
        <v xml:space="preserve"> </v>
      </c>
      <c r="K689" s="171" t="str">
        <f t="shared" si="198"/>
        <v xml:space="preserve"> </v>
      </c>
      <c r="L689" s="171" t="str">
        <f t="shared" si="199"/>
        <v xml:space="preserve"> </v>
      </c>
      <c r="M689" s="171" t="str">
        <f t="shared" si="200"/>
        <v xml:space="preserve"> </v>
      </c>
      <c r="N689" s="171" t="str">
        <f t="shared" si="201"/>
        <v xml:space="preserve"> </v>
      </c>
      <c r="O689" s="171" t="str">
        <f t="shared" si="202"/>
        <v xml:space="preserve"> </v>
      </c>
      <c r="P689" s="171" t="str">
        <f t="shared" si="203"/>
        <v xml:space="preserve"> </v>
      </c>
      <c r="Q689" s="172" t="str">
        <f t="shared" si="204"/>
        <v xml:space="preserve"> </v>
      </c>
      <c r="R689" s="173"/>
    </row>
    <row r="690" spans="1:18" s="145" customFormat="1" ht="12.75" x14ac:dyDescent="0.25">
      <c r="A690" s="166" t="s">
        <v>838</v>
      </c>
      <c r="B690" s="151" t="s">
        <v>249</v>
      </c>
      <c r="C690" s="164">
        <v>16</v>
      </c>
      <c r="D690" s="168">
        <v>1</v>
      </c>
      <c r="E690" s="169">
        <v>1</v>
      </c>
      <c r="F690" s="168">
        <v>13</v>
      </c>
      <c r="G690" s="170">
        <v>4.2</v>
      </c>
      <c r="H690" s="171" t="str">
        <f t="shared" si="195"/>
        <v xml:space="preserve"> </v>
      </c>
      <c r="I690" s="171" t="str">
        <f t="shared" si="196"/>
        <v xml:space="preserve"> </v>
      </c>
      <c r="J690" s="171" t="str">
        <f t="shared" si="197"/>
        <v xml:space="preserve"> </v>
      </c>
      <c r="K690" s="171" t="str">
        <f t="shared" si="198"/>
        <v xml:space="preserve"> </v>
      </c>
      <c r="L690" s="171">
        <f t="shared" si="199"/>
        <v>54.6</v>
      </c>
      <c r="M690" s="171" t="str">
        <f t="shared" si="200"/>
        <v xml:space="preserve"> </v>
      </c>
      <c r="N690" s="171" t="str">
        <f t="shared" si="201"/>
        <v xml:space="preserve"> </v>
      </c>
      <c r="O690" s="171" t="str">
        <f t="shared" si="202"/>
        <v xml:space="preserve"> </v>
      </c>
      <c r="P690" s="171" t="str">
        <f t="shared" si="203"/>
        <v xml:space="preserve"> </v>
      </c>
      <c r="Q690" s="172" t="str">
        <f t="shared" si="204"/>
        <v xml:space="preserve"> </v>
      </c>
      <c r="R690" s="173"/>
    </row>
    <row r="691" spans="1:18" s="145" customFormat="1" ht="12.75" x14ac:dyDescent="0.25">
      <c r="A691" s="166" t="s">
        <v>839</v>
      </c>
      <c r="B691" s="151"/>
      <c r="C691" s="164">
        <v>12</v>
      </c>
      <c r="D691" s="168">
        <v>1</v>
      </c>
      <c r="E691" s="169">
        <v>1</v>
      </c>
      <c r="F691" s="168">
        <v>10</v>
      </c>
      <c r="G691" s="170">
        <v>3.9</v>
      </c>
      <c r="H691" s="171" t="str">
        <f t="shared" si="195"/>
        <v xml:space="preserve"> </v>
      </c>
      <c r="I691" s="171" t="str">
        <f t="shared" si="196"/>
        <v xml:space="preserve"> </v>
      </c>
      <c r="J691" s="171">
        <f t="shared" si="197"/>
        <v>39</v>
      </c>
      <c r="K691" s="171" t="str">
        <f t="shared" si="198"/>
        <v xml:space="preserve"> </v>
      </c>
      <c r="L691" s="171" t="str">
        <f t="shared" si="199"/>
        <v xml:space="preserve"> </v>
      </c>
      <c r="M691" s="171" t="str">
        <f t="shared" si="200"/>
        <v xml:space="preserve"> </v>
      </c>
      <c r="N691" s="171" t="str">
        <f t="shared" si="201"/>
        <v xml:space="preserve"> </v>
      </c>
      <c r="O691" s="171" t="str">
        <f t="shared" si="202"/>
        <v xml:space="preserve"> </v>
      </c>
      <c r="P691" s="171" t="str">
        <f t="shared" si="203"/>
        <v xml:space="preserve"> </v>
      </c>
      <c r="Q691" s="172" t="str">
        <f t="shared" si="204"/>
        <v xml:space="preserve"> </v>
      </c>
      <c r="R691" s="173"/>
    </row>
    <row r="692" spans="1:18" s="145" customFormat="1" ht="12.75" x14ac:dyDescent="0.25">
      <c r="A692" s="166" t="s">
        <v>840</v>
      </c>
      <c r="B692" s="151" t="s">
        <v>266</v>
      </c>
      <c r="C692" s="164">
        <v>16</v>
      </c>
      <c r="D692" s="168">
        <v>3</v>
      </c>
      <c r="E692" s="169">
        <v>1</v>
      </c>
      <c r="F692" s="168">
        <v>16</v>
      </c>
      <c r="G692" s="170">
        <v>4.2</v>
      </c>
      <c r="H692" s="171" t="str">
        <f t="shared" si="195"/>
        <v xml:space="preserve"> </v>
      </c>
      <c r="I692" s="171" t="str">
        <f t="shared" si="196"/>
        <v xml:space="preserve"> </v>
      </c>
      <c r="J692" s="171" t="str">
        <f t="shared" si="197"/>
        <v xml:space="preserve"> </v>
      </c>
      <c r="K692" s="171" t="str">
        <f t="shared" si="198"/>
        <v xml:space="preserve"> </v>
      </c>
      <c r="L692" s="171">
        <f t="shared" si="199"/>
        <v>201.60000000000002</v>
      </c>
      <c r="M692" s="171" t="str">
        <f t="shared" si="200"/>
        <v xml:space="preserve"> </v>
      </c>
      <c r="N692" s="171" t="str">
        <f t="shared" si="201"/>
        <v xml:space="preserve"> </v>
      </c>
      <c r="O692" s="171" t="str">
        <f t="shared" si="202"/>
        <v xml:space="preserve"> </v>
      </c>
      <c r="P692" s="171" t="str">
        <f t="shared" si="203"/>
        <v xml:space="preserve"> </v>
      </c>
      <c r="Q692" s="172" t="str">
        <f t="shared" si="204"/>
        <v xml:space="preserve"> </v>
      </c>
      <c r="R692" s="173"/>
    </row>
    <row r="693" spans="1:18" s="145" customFormat="1" ht="12.75" x14ac:dyDescent="0.25">
      <c r="A693" s="166" t="s">
        <v>841</v>
      </c>
      <c r="B693" s="151" t="s">
        <v>264</v>
      </c>
      <c r="C693" s="164">
        <v>16</v>
      </c>
      <c r="D693" s="168">
        <v>1</v>
      </c>
      <c r="E693" s="169">
        <v>1</v>
      </c>
      <c r="F693" s="168">
        <v>8</v>
      </c>
      <c r="G693" s="170">
        <v>4.2</v>
      </c>
      <c r="H693" s="171" t="str">
        <f t="shared" si="195"/>
        <v xml:space="preserve"> </v>
      </c>
      <c r="I693" s="171" t="str">
        <f t="shared" si="196"/>
        <v xml:space="preserve"> </v>
      </c>
      <c r="J693" s="171" t="str">
        <f t="shared" si="197"/>
        <v xml:space="preserve"> </v>
      </c>
      <c r="K693" s="171" t="str">
        <f t="shared" si="198"/>
        <v xml:space="preserve"> </v>
      </c>
      <c r="L693" s="171">
        <f t="shared" si="199"/>
        <v>33.6</v>
      </c>
      <c r="M693" s="171" t="str">
        <f t="shared" si="200"/>
        <v xml:space="preserve"> </v>
      </c>
      <c r="N693" s="171" t="str">
        <f t="shared" si="201"/>
        <v xml:space="preserve"> </v>
      </c>
      <c r="O693" s="171" t="str">
        <f t="shared" si="202"/>
        <v xml:space="preserve"> </v>
      </c>
      <c r="P693" s="171" t="str">
        <f t="shared" si="203"/>
        <v xml:space="preserve"> </v>
      </c>
      <c r="Q693" s="172" t="str">
        <f t="shared" si="204"/>
        <v xml:space="preserve"> </v>
      </c>
      <c r="R693" s="173"/>
    </row>
    <row r="694" spans="1:18" s="145" customFormat="1" ht="12.75" x14ac:dyDescent="0.25">
      <c r="A694" s="166" t="s">
        <v>842</v>
      </c>
      <c r="B694" s="151"/>
      <c r="C694" s="164">
        <v>14</v>
      </c>
      <c r="D694" s="168">
        <v>1</v>
      </c>
      <c r="E694" s="169">
        <v>1</v>
      </c>
      <c r="F694" s="168">
        <v>12</v>
      </c>
      <c r="G694" s="170">
        <v>4.05</v>
      </c>
      <c r="H694" s="171" t="str">
        <f t="shared" si="195"/>
        <v xml:space="preserve"> </v>
      </c>
      <c r="I694" s="171" t="str">
        <f t="shared" si="196"/>
        <v xml:space="preserve"> </v>
      </c>
      <c r="J694" s="171" t="str">
        <f t="shared" si="197"/>
        <v xml:space="preserve"> </v>
      </c>
      <c r="K694" s="171">
        <f t="shared" si="198"/>
        <v>48.599999999999994</v>
      </c>
      <c r="L694" s="171" t="str">
        <f t="shared" si="199"/>
        <v xml:space="preserve"> </v>
      </c>
      <c r="M694" s="171" t="str">
        <f t="shared" si="200"/>
        <v xml:space="preserve"> </v>
      </c>
      <c r="N694" s="171" t="str">
        <f t="shared" si="201"/>
        <v xml:space="preserve"> </v>
      </c>
      <c r="O694" s="171" t="str">
        <f t="shared" si="202"/>
        <v xml:space="preserve"> </v>
      </c>
      <c r="P694" s="171" t="str">
        <f t="shared" si="203"/>
        <v xml:space="preserve"> </v>
      </c>
      <c r="Q694" s="172" t="str">
        <f t="shared" si="204"/>
        <v xml:space="preserve"> </v>
      </c>
      <c r="R694" s="173"/>
    </row>
    <row r="695" spans="1:18" s="145" customFormat="1" ht="12.75" x14ac:dyDescent="0.25">
      <c r="A695" s="166" t="s">
        <v>843</v>
      </c>
      <c r="B695" s="151"/>
      <c r="C695" s="164">
        <v>12</v>
      </c>
      <c r="D695" s="168">
        <v>1</v>
      </c>
      <c r="E695" s="169">
        <v>1</v>
      </c>
      <c r="F695" s="168">
        <v>38</v>
      </c>
      <c r="G695" s="170">
        <v>4.2</v>
      </c>
      <c r="H695" s="171" t="str">
        <f t="shared" si="195"/>
        <v xml:space="preserve"> </v>
      </c>
      <c r="I695" s="171" t="str">
        <f t="shared" si="196"/>
        <v xml:space="preserve"> </v>
      </c>
      <c r="J695" s="171">
        <f t="shared" si="197"/>
        <v>159.6</v>
      </c>
      <c r="K695" s="171" t="str">
        <f t="shared" si="198"/>
        <v xml:space="preserve"> </v>
      </c>
      <c r="L695" s="171" t="str">
        <f t="shared" si="199"/>
        <v xml:space="preserve"> </v>
      </c>
      <c r="M695" s="171" t="str">
        <f t="shared" si="200"/>
        <v xml:space="preserve"> </v>
      </c>
      <c r="N695" s="171" t="str">
        <f t="shared" si="201"/>
        <v xml:space="preserve"> </v>
      </c>
      <c r="O695" s="171" t="str">
        <f t="shared" si="202"/>
        <v xml:space="preserve"> </v>
      </c>
      <c r="P695" s="171" t="str">
        <f t="shared" si="203"/>
        <v xml:space="preserve"> </v>
      </c>
      <c r="Q695" s="172" t="str">
        <f t="shared" si="204"/>
        <v xml:space="preserve"> </v>
      </c>
      <c r="R695" s="173"/>
    </row>
    <row r="696" spans="1:18" s="145" customFormat="1" ht="12.75" x14ac:dyDescent="0.25">
      <c r="A696" s="166" t="s">
        <v>844</v>
      </c>
      <c r="B696" s="151" t="s">
        <v>267</v>
      </c>
      <c r="C696" s="164">
        <v>16</v>
      </c>
      <c r="D696" s="168">
        <v>2</v>
      </c>
      <c r="E696" s="169">
        <v>1</v>
      </c>
      <c r="F696" s="168">
        <v>12</v>
      </c>
      <c r="G696" s="170">
        <v>4.2</v>
      </c>
      <c r="H696" s="171" t="str">
        <f t="shared" si="195"/>
        <v xml:space="preserve"> </v>
      </c>
      <c r="I696" s="171" t="str">
        <f t="shared" si="196"/>
        <v xml:space="preserve"> </v>
      </c>
      <c r="J696" s="171" t="str">
        <f t="shared" si="197"/>
        <v xml:space="preserve"> </v>
      </c>
      <c r="K696" s="171" t="str">
        <f t="shared" si="198"/>
        <v xml:space="preserve"> </v>
      </c>
      <c r="L696" s="171">
        <f t="shared" si="199"/>
        <v>100.80000000000001</v>
      </c>
      <c r="M696" s="171" t="str">
        <f t="shared" si="200"/>
        <v xml:space="preserve"> </v>
      </c>
      <c r="N696" s="171" t="str">
        <f t="shared" si="201"/>
        <v xml:space="preserve"> </v>
      </c>
      <c r="O696" s="171" t="str">
        <f t="shared" si="202"/>
        <v xml:space="preserve"> </v>
      </c>
      <c r="P696" s="171" t="str">
        <f t="shared" si="203"/>
        <v xml:space="preserve"> </v>
      </c>
      <c r="Q696" s="172" t="str">
        <f t="shared" si="204"/>
        <v xml:space="preserve"> </v>
      </c>
      <c r="R696" s="173"/>
    </row>
    <row r="697" spans="1:18" s="145" customFormat="1" ht="12.75" x14ac:dyDescent="0.25">
      <c r="A697" s="166" t="s">
        <v>845</v>
      </c>
      <c r="B697" s="167" t="s">
        <v>268</v>
      </c>
      <c r="C697" s="164">
        <v>16</v>
      </c>
      <c r="D697" s="168">
        <v>1</v>
      </c>
      <c r="E697" s="169">
        <v>1</v>
      </c>
      <c r="F697" s="168">
        <v>22</v>
      </c>
      <c r="G697" s="170">
        <v>4.2</v>
      </c>
      <c r="H697" s="171" t="str">
        <f t="shared" si="195"/>
        <v xml:space="preserve"> </v>
      </c>
      <c r="I697" s="171" t="str">
        <f t="shared" si="196"/>
        <v xml:space="preserve"> </v>
      </c>
      <c r="J697" s="171" t="str">
        <f t="shared" si="197"/>
        <v xml:space="preserve"> </v>
      </c>
      <c r="K697" s="171" t="str">
        <f t="shared" si="198"/>
        <v xml:space="preserve"> </v>
      </c>
      <c r="L697" s="171">
        <f t="shared" si="199"/>
        <v>92.4</v>
      </c>
      <c r="M697" s="171" t="str">
        <f t="shared" si="200"/>
        <v xml:space="preserve"> </v>
      </c>
      <c r="N697" s="171" t="str">
        <f t="shared" si="201"/>
        <v xml:space="preserve"> </v>
      </c>
      <c r="O697" s="171" t="str">
        <f t="shared" si="202"/>
        <v xml:space="preserve"> </v>
      </c>
      <c r="P697" s="171" t="str">
        <f t="shared" si="203"/>
        <v xml:space="preserve"> </v>
      </c>
      <c r="Q697" s="172" t="str">
        <f t="shared" si="204"/>
        <v xml:space="preserve"> </v>
      </c>
      <c r="R697" s="173"/>
    </row>
    <row r="698" spans="1:18" s="145" customFormat="1" ht="12.75" x14ac:dyDescent="0.25">
      <c r="A698" s="166" t="s">
        <v>846</v>
      </c>
      <c r="B698" s="167" t="s">
        <v>313</v>
      </c>
      <c r="C698" s="164">
        <v>16</v>
      </c>
      <c r="D698" s="168">
        <v>1</v>
      </c>
      <c r="E698" s="169">
        <v>1</v>
      </c>
      <c r="F698" s="168">
        <v>12</v>
      </c>
      <c r="G698" s="170">
        <v>4.2</v>
      </c>
      <c r="H698" s="171" t="str">
        <f t="shared" si="195"/>
        <v xml:space="preserve"> </v>
      </c>
      <c r="I698" s="171" t="str">
        <f t="shared" si="196"/>
        <v xml:space="preserve"> </v>
      </c>
      <c r="J698" s="171" t="str">
        <f t="shared" si="197"/>
        <v xml:space="preserve"> </v>
      </c>
      <c r="K698" s="171" t="str">
        <f t="shared" si="198"/>
        <v xml:space="preserve"> </v>
      </c>
      <c r="L698" s="171">
        <f t="shared" si="199"/>
        <v>50.400000000000006</v>
      </c>
      <c r="M698" s="171" t="str">
        <f t="shared" si="200"/>
        <v xml:space="preserve"> </v>
      </c>
      <c r="N698" s="171" t="str">
        <f t="shared" si="201"/>
        <v xml:space="preserve"> </v>
      </c>
      <c r="O698" s="171" t="str">
        <f t="shared" si="202"/>
        <v xml:space="preserve"> </v>
      </c>
      <c r="P698" s="171" t="str">
        <f t="shared" si="203"/>
        <v xml:space="preserve"> </v>
      </c>
      <c r="Q698" s="172" t="str">
        <f t="shared" si="204"/>
        <v xml:space="preserve"> </v>
      </c>
      <c r="R698" s="173"/>
    </row>
    <row r="699" spans="1:18" s="145" customFormat="1" ht="12.75" x14ac:dyDescent="0.25">
      <c r="A699" s="166" t="s">
        <v>847</v>
      </c>
      <c r="B699" s="151"/>
      <c r="C699" s="164">
        <v>14</v>
      </c>
      <c r="D699" s="168">
        <v>1</v>
      </c>
      <c r="E699" s="169">
        <v>1</v>
      </c>
      <c r="F699" s="168">
        <v>8</v>
      </c>
      <c r="G699" s="170">
        <v>4.2</v>
      </c>
      <c r="H699" s="171" t="str">
        <f t="shared" si="195"/>
        <v xml:space="preserve"> </v>
      </c>
      <c r="I699" s="171" t="str">
        <f t="shared" si="196"/>
        <v xml:space="preserve"> </v>
      </c>
      <c r="J699" s="171" t="str">
        <f t="shared" si="197"/>
        <v xml:space="preserve"> </v>
      </c>
      <c r="K699" s="171">
        <f t="shared" si="198"/>
        <v>33.6</v>
      </c>
      <c r="L699" s="171" t="str">
        <f t="shared" si="199"/>
        <v xml:space="preserve"> </v>
      </c>
      <c r="M699" s="171" t="str">
        <f t="shared" si="200"/>
        <v xml:space="preserve"> </v>
      </c>
      <c r="N699" s="171" t="str">
        <f t="shared" si="201"/>
        <v xml:space="preserve"> </v>
      </c>
      <c r="O699" s="171" t="str">
        <f t="shared" si="202"/>
        <v xml:space="preserve"> </v>
      </c>
      <c r="P699" s="171" t="str">
        <f t="shared" si="203"/>
        <v xml:space="preserve"> </v>
      </c>
      <c r="Q699" s="172" t="str">
        <f t="shared" si="204"/>
        <v xml:space="preserve"> </v>
      </c>
      <c r="R699" s="173"/>
    </row>
    <row r="700" spans="1:18" s="145" customFormat="1" ht="12.75" x14ac:dyDescent="0.25">
      <c r="A700" s="166" t="s">
        <v>848</v>
      </c>
      <c r="B700" s="151"/>
      <c r="C700" s="164">
        <v>12</v>
      </c>
      <c r="D700" s="168">
        <v>1</v>
      </c>
      <c r="E700" s="169">
        <v>1</v>
      </c>
      <c r="F700" s="168">
        <v>8</v>
      </c>
      <c r="G700" s="170">
        <v>4.2</v>
      </c>
      <c r="H700" s="171" t="str">
        <f t="shared" si="195"/>
        <v xml:space="preserve"> </v>
      </c>
      <c r="I700" s="171" t="str">
        <f t="shared" si="196"/>
        <v xml:space="preserve"> </v>
      </c>
      <c r="J700" s="171">
        <f t="shared" si="197"/>
        <v>33.6</v>
      </c>
      <c r="K700" s="171" t="str">
        <f t="shared" si="198"/>
        <v xml:space="preserve"> </v>
      </c>
      <c r="L700" s="171" t="str">
        <f t="shared" si="199"/>
        <v xml:space="preserve"> </v>
      </c>
      <c r="M700" s="171" t="str">
        <f t="shared" si="200"/>
        <v xml:space="preserve"> </v>
      </c>
      <c r="N700" s="171" t="str">
        <f t="shared" si="201"/>
        <v xml:space="preserve"> </v>
      </c>
      <c r="O700" s="171" t="str">
        <f t="shared" si="202"/>
        <v xml:space="preserve"> </v>
      </c>
      <c r="P700" s="171" t="str">
        <f t="shared" si="203"/>
        <v xml:space="preserve"> </v>
      </c>
      <c r="Q700" s="172" t="str">
        <f t="shared" si="204"/>
        <v xml:space="preserve"> </v>
      </c>
      <c r="R700" s="173"/>
    </row>
    <row r="701" spans="1:18" s="145" customFormat="1" ht="12.75" x14ac:dyDescent="0.25">
      <c r="A701" s="166" t="s">
        <v>849</v>
      </c>
      <c r="B701" s="167" t="s">
        <v>401</v>
      </c>
      <c r="C701" s="164">
        <v>10</v>
      </c>
      <c r="D701" s="168">
        <v>1</v>
      </c>
      <c r="E701" s="169">
        <v>1</v>
      </c>
      <c r="F701" s="168">
        <v>366</v>
      </c>
      <c r="G701" s="170">
        <v>0.45</v>
      </c>
      <c r="H701" s="171" t="str">
        <f t="shared" si="195"/>
        <v xml:space="preserve"> </v>
      </c>
      <c r="I701" s="171">
        <f t="shared" si="196"/>
        <v>164.70000000000002</v>
      </c>
      <c r="J701" s="171" t="str">
        <f t="shared" si="197"/>
        <v xml:space="preserve"> </v>
      </c>
      <c r="K701" s="171" t="str">
        <f t="shared" si="198"/>
        <v xml:space="preserve"> </v>
      </c>
      <c r="L701" s="171" t="str">
        <f t="shared" si="199"/>
        <v xml:space="preserve"> </v>
      </c>
      <c r="M701" s="171" t="str">
        <f t="shared" si="200"/>
        <v xml:space="preserve"> </v>
      </c>
      <c r="N701" s="171" t="str">
        <f t="shared" si="201"/>
        <v xml:space="preserve"> </v>
      </c>
      <c r="O701" s="171" t="str">
        <f t="shared" si="202"/>
        <v xml:space="preserve"> </v>
      </c>
      <c r="P701" s="171" t="str">
        <f t="shared" si="203"/>
        <v xml:space="preserve"> </v>
      </c>
      <c r="Q701" s="172" t="str">
        <f t="shared" si="204"/>
        <v xml:space="preserve"> </v>
      </c>
      <c r="R701" s="173"/>
    </row>
    <row r="702" spans="1:18" s="145" customFormat="1" ht="12.75" x14ac:dyDescent="0.25">
      <c r="A702" s="166" t="s">
        <v>850</v>
      </c>
      <c r="B702" s="151"/>
      <c r="C702" s="164"/>
      <c r="D702" s="168"/>
      <c r="E702" s="169"/>
      <c r="F702" s="168"/>
      <c r="G702" s="170"/>
      <c r="H702" s="171" t="str">
        <f t="shared" si="195"/>
        <v xml:space="preserve"> </v>
      </c>
      <c r="I702" s="171" t="str">
        <f t="shared" si="196"/>
        <v xml:space="preserve"> </v>
      </c>
      <c r="J702" s="171" t="str">
        <f t="shared" si="197"/>
        <v xml:space="preserve"> </v>
      </c>
      <c r="K702" s="171" t="str">
        <f t="shared" si="198"/>
        <v xml:space="preserve"> </v>
      </c>
      <c r="L702" s="171" t="str">
        <f t="shared" si="199"/>
        <v xml:space="preserve"> </v>
      </c>
      <c r="M702" s="171" t="str">
        <f t="shared" si="200"/>
        <v xml:space="preserve"> </v>
      </c>
      <c r="N702" s="171" t="str">
        <f t="shared" si="201"/>
        <v xml:space="preserve"> </v>
      </c>
      <c r="O702" s="171" t="str">
        <f t="shared" si="202"/>
        <v xml:space="preserve"> </v>
      </c>
      <c r="P702" s="171" t="str">
        <f t="shared" si="203"/>
        <v xml:space="preserve"> </v>
      </c>
      <c r="Q702" s="172" t="str">
        <f t="shared" si="204"/>
        <v xml:space="preserve"> </v>
      </c>
      <c r="R702" s="173"/>
    </row>
    <row r="703" spans="1:18" s="145" customFormat="1" ht="12.75" x14ac:dyDescent="0.25">
      <c r="A703" s="166" t="s">
        <v>851</v>
      </c>
      <c r="B703" s="151"/>
      <c r="C703" s="164"/>
      <c r="D703" s="168"/>
      <c r="E703" s="169"/>
      <c r="F703" s="168"/>
      <c r="G703" s="170"/>
      <c r="H703" s="171" t="str">
        <f t="shared" si="195"/>
        <v xml:space="preserve"> </v>
      </c>
      <c r="I703" s="171" t="str">
        <f t="shared" si="196"/>
        <v xml:space="preserve"> </v>
      </c>
      <c r="J703" s="171" t="str">
        <f t="shared" si="197"/>
        <v xml:space="preserve"> </v>
      </c>
      <c r="K703" s="171" t="str">
        <f t="shared" si="198"/>
        <v xml:space="preserve"> </v>
      </c>
      <c r="L703" s="171" t="str">
        <f t="shared" si="199"/>
        <v xml:space="preserve"> </v>
      </c>
      <c r="M703" s="171" t="str">
        <f t="shared" si="200"/>
        <v xml:space="preserve"> </v>
      </c>
      <c r="N703" s="171" t="str">
        <f t="shared" si="201"/>
        <v xml:space="preserve"> </v>
      </c>
      <c r="O703" s="171" t="str">
        <f t="shared" si="202"/>
        <v xml:space="preserve"> </v>
      </c>
      <c r="P703" s="171" t="str">
        <f t="shared" si="203"/>
        <v xml:space="preserve"> </v>
      </c>
      <c r="Q703" s="172" t="str">
        <f t="shared" si="204"/>
        <v xml:space="preserve"> </v>
      </c>
      <c r="R703" s="173"/>
    </row>
    <row r="704" spans="1:18" s="145" customFormat="1" ht="12.75" x14ac:dyDescent="0.25">
      <c r="A704" s="166" t="s">
        <v>852</v>
      </c>
      <c r="B704" s="151"/>
      <c r="C704" s="164"/>
      <c r="D704" s="168"/>
      <c r="E704" s="169"/>
      <c r="F704" s="168"/>
      <c r="G704" s="170"/>
      <c r="H704" s="171" t="str">
        <f t="shared" si="195"/>
        <v xml:space="preserve"> </v>
      </c>
      <c r="I704" s="171" t="str">
        <f t="shared" si="196"/>
        <v xml:space="preserve"> </v>
      </c>
      <c r="J704" s="171" t="str">
        <f t="shared" si="197"/>
        <v xml:space="preserve"> </v>
      </c>
      <c r="K704" s="171" t="str">
        <f t="shared" si="198"/>
        <v xml:space="preserve"> </v>
      </c>
      <c r="L704" s="171" t="str">
        <f t="shared" si="199"/>
        <v xml:space="preserve"> </v>
      </c>
      <c r="M704" s="171" t="str">
        <f t="shared" si="200"/>
        <v xml:space="preserve"> </v>
      </c>
      <c r="N704" s="171" t="str">
        <f t="shared" si="201"/>
        <v xml:space="preserve"> </v>
      </c>
      <c r="O704" s="171" t="str">
        <f t="shared" si="202"/>
        <v xml:space="preserve"> </v>
      </c>
      <c r="P704" s="171" t="str">
        <f t="shared" si="203"/>
        <v xml:space="preserve"> </v>
      </c>
      <c r="Q704" s="172" t="str">
        <f t="shared" si="204"/>
        <v xml:space="preserve"> </v>
      </c>
      <c r="R704" s="173"/>
    </row>
    <row r="705" spans="1:18" s="145" customFormat="1" ht="12.75" x14ac:dyDescent="0.25">
      <c r="A705" s="166" t="s">
        <v>853</v>
      </c>
      <c r="B705" s="167"/>
      <c r="C705" s="164"/>
      <c r="D705" s="168"/>
      <c r="E705" s="169"/>
      <c r="F705" s="168"/>
      <c r="G705" s="170"/>
      <c r="H705" s="171" t="str">
        <f t="shared" si="195"/>
        <v xml:space="preserve"> </v>
      </c>
      <c r="I705" s="171" t="str">
        <f t="shared" si="196"/>
        <v xml:space="preserve"> </v>
      </c>
      <c r="J705" s="171" t="str">
        <f t="shared" si="197"/>
        <v xml:space="preserve"> </v>
      </c>
      <c r="K705" s="171" t="str">
        <f t="shared" si="198"/>
        <v xml:space="preserve"> </v>
      </c>
      <c r="L705" s="171" t="str">
        <f t="shared" si="199"/>
        <v xml:space="preserve"> </v>
      </c>
      <c r="M705" s="171" t="str">
        <f t="shared" si="200"/>
        <v xml:space="preserve"> </v>
      </c>
      <c r="N705" s="171" t="str">
        <f t="shared" si="201"/>
        <v xml:space="preserve"> </v>
      </c>
      <c r="O705" s="171" t="str">
        <f t="shared" si="202"/>
        <v xml:space="preserve"> </v>
      </c>
      <c r="P705" s="171" t="str">
        <f t="shared" si="203"/>
        <v xml:space="preserve"> </v>
      </c>
      <c r="Q705" s="172" t="str">
        <f t="shared" si="204"/>
        <v xml:space="preserve"> </v>
      </c>
      <c r="R705" s="173"/>
    </row>
    <row r="706" spans="1:18" s="145" customFormat="1" ht="12.75" x14ac:dyDescent="0.25">
      <c r="A706" s="166" t="s">
        <v>854</v>
      </c>
      <c r="B706" s="167"/>
      <c r="C706" s="164"/>
      <c r="D706" s="168"/>
      <c r="E706" s="169"/>
      <c r="F706" s="168"/>
      <c r="G706" s="170"/>
      <c r="H706" s="171" t="str">
        <f t="shared" si="195"/>
        <v xml:space="preserve"> </v>
      </c>
      <c r="I706" s="171" t="str">
        <f t="shared" si="196"/>
        <v xml:space="preserve"> </v>
      </c>
      <c r="J706" s="171" t="str">
        <f t="shared" si="197"/>
        <v xml:space="preserve"> </v>
      </c>
      <c r="K706" s="171" t="str">
        <f t="shared" si="198"/>
        <v xml:space="preserve"> </v>
      </c>
      <c r="L706" s="171" t="str">
        <f t="shared" si="199"/>
        <v xml:space="preserve"> </v>
      </c>
      <c r="M706" s="171" t="str">
        <f t="shared" si="200"/>
        <v xml:space="preserve"> </v>
      </c>
      <c r="N706" s="171" t="str">
        <f t="shared" si="201"/>
        <v xml:space="preserve"> </v>
      </c>
      <c r="O706" s="171" t="str">
        <f t="shared" si="202"/>
        <v xml:space="preserve"> </v>
      </c>
      <c r="P706" s="171" t="str">
        <f t="shared" si="203"/>
        <v xml:space="preserve"> </v>
      </c>
      <c r="Q706" s="172" t="str">
        <f t="shared" si="204"/>
        <v xml:space="preserve"> </v>
      </c>
      <c r="R706" s="173"/>
    </row>
    <row r="707" spans="1:18" s="145" customFormat="1" ht="12.75" x14ac:dyDescent="0.25">
      <c r="A707" s="166" t="s">
        <v>855</v>
      </c>
      <c r="B707" s="151"/>
      <c r="C707" s="164"/>
      <c r="D707" s="168"/>
      <c r="E707" s="169"/>
      <c r="F707" s="168"/>
      <c r="G707" s="170"/>
      <c r="H707" s="171" t="str">
        <f t="shared" si="195"/>
        <v xml:space="preserve"> </v>
      </c>
      <c r="I707" s="171" t="str">
        <f t="shared" si="196"/>
        <v xml:space="preserve"> </v>
      </c>
      <c r="J707" s="171" t="str">
        <f t="shared" si="197"/>
        <v xml:space="preserve"> </v>
      </c>
      <c r="K707" s="171" t="str">
        <f t="shared" si="198"/>
        <v xml:space="preserve"> </v>
      </c>
      <c r="L707" s="171" t="str">
        <f t="shared" si="199"/>
        <v xml:space="preserve"> </v>
      </c>
      <c r="M707" s="171" t="str">
        <f t="shared" si="200"/>
        <v xml:space="preserve"> </v>
      </c>
      <c r="N707" s="171" t="str">
        <f t="shared" si="201"/>
        <v xml:space="preserve"> </v>
      </c>
      <c r="O707" s="171" t="str">
        <f t="shared" si="202"/>
        <v xml:space="preserve"> </v>
      </c>
      <c r="P707" s="171" t="str">
        <f t="shared" si="203"/>
        <v xml:space="preserve"> </v>
      </c>
      <c r="Q707" s="172" t="str">
        <f t="shared" si="204"/>
        <v xml:space="preserve"> </v>
      </c>
      <c r="R707" s="173"/>
    </row>
    <row r="708" spans="1:18" s="145" customFormat="1" ht="12.75" x14ac:dyDescent="0.25">
      <c r="A708" s="166" t="s">
        <v>856</v>
      </c>
      <c r="B708" s="151"/>
      <c r="C708" s="164"/>
      <c r="D708" s="168"/>
      <c r="E708" s="169"/>
      <c r="F708" s="168"/>
      <c r="G708" s="170"/>
      <c r="H708" s="171" t="str">
        <f t="shared" si="195"/>
        <v xml:space="preserve"> </v>
      </c>
      <c r="I708" s="171" t="str">
        <f t="shared" si="196"/>
        <v xml:space="preserve"> </v>
      </c>
      <c r="J708" s="171" t="str">
        <f t="shared" si="197"/>
        <v xml:space="preserve"> </v>
      </c>
      <c r="K708" s="171" t="str">
        <f t="shared" si="198"/>
        <v xml:space="preserve"> </v>
      </c>
      <c r="L708" s="171" t="str">
        <f t="shared" si="199"/>
        <v xml:space="preserve"> </v>
      </c>
      <c r="M708" s="171" t="str">
        <f t="shared" si="200"/>
        <v xml:space="preserve"> </v>
      </c>
      <c r="N708" s="171" t="str">
        <f t="shared" si="201"/>
        <v xml:space="preserve"> </v>
      </c>
      <c r="O708" s="171" t="str">
        <f t="shared" si="202"/>
        <v xml:space="preserve"> </v>
      </c>
      <c r="P708" s="171" t="str">
        <f t="shared" si="203"/>
        <v xml:space="preserve"> </v>
      </c>
      <c r="Q708" s="172" t="str">
        <f t="shared" si="204"/>
        <v xml:space="preserve"> </v>
      </c>
      <c r="R708" s="173"/>
    </row>
    <row r="709" spans="1:18" s="145" customFormat="1" ht="12.75" x14ac:dyDescent="0.25">
      <c r="A709" s="166" t="s">
        <v>857</v>
      </c>
      <c r="B709" s="167"/>
      <c r="C709" s="164"/>
      <c r="D709" s="168"/>
      <c r="E709" s="169"/>
      <c r="F709" s="168"/>
      <c r="G709" s="170"/>
      <c r="H709" s="171" t="str">
        <f t="shared" si="195"/>
        <v xml:space="preserve"> </v>
      </c>
      <c r="I709" s="171" t="str">
        <f t="shared" si="196"/>
        <v xml:space="preserve"> </v>
      </c>
      <c r="J709" s="171" t="str">
        <f t="shared" si="197"/>
        <v xml:space="preserve"> </v>
      </c>
      <c r="K709" s="171" t="str">
        <f t="shared" si="198"/>
        <v xml:space="preserve"> </v>
      </c>
      <c r="L709" s="171" t="str">
        <f t="shared" si="199"/>
        <v xml:space="preserve"> </v>
      </c>
      <c r="M709" s="171" t="str">
        <f t="shared" si="200"/>
        <v xml:space="preserve"> </v>
      </c>
      <c r="N709" s="171" t="str">
        <f t="shared" si="201"/>
        <v xml:space="preserve"> </v>
      </c>
      <c r="O709" s="171" t="str">
        <f t="shared" si="202"/>
        <v xml:space="preserve"> </v>
      </c>
      <c r="P709" s="171" t="str">
        <f t="shared" si="203"/>
        <v xml:space="preserve"> </v>
      </c>
      <c r="Q709" s="172" t="str">
        <f t="shared" si="204"/>
        <v xml:space="preserve"> </v>
      </c>
      <c r="R709" s="173"/>
    </row>
    <row r="710" spans="1:18" s="145" customFormat="1" ht="12.75" x14ac:dyDescent="0.25">
      <c r="A710" s="166" t="s">
        <v>858</v>
      </c>
      <c r="B710" s="174"/>
      <c r="C710" s="164"/>
      <c r="D710" s="168"/>
      <c r="E710" s="169"/>
      <c r="F710" s="168"/>
      <c r="G710" s="170"/>
      <c r="H710" s="171" t="str">
        <f t="shared" si="195"/>
        <v xml:space="preserve"> </v>
      </c>
      <c r="I710" s="171" t="str">
        <f t="shared" si="196"/>
        <v xml:space="preserve"> </v>
      </c>
      <c r="J710" s="171" t="str">
        <f t="shared" si="197"/>
        <v xml:space="preserve"> </v>
      </c>
      <c r="K710" s="171" t="str">
        <f t="shared" si="198"/>
        <v xml:space="preserve"> </v>
      </c>
      <c r="L710" s="171" t="str">
        <f t="shared" si="199"/>
        <v xml:space="preserve"> </v>
      </c>
      <c r="M710" s="171" t="str">
        <f t="shared" si="200"/>
        <v xml:space="preserve"> </v>
      </c>
      <c r="N710" s="171" t="str">
        <f t="shared" si="201"/>
        <v xml:space="preserve"> </v>
      </c>
      <c r="O710" s="171" t="str">
        <f t="shared" si="202"/>
        <v xml:space="preserve"> </v>
      </c>
      <c r="P710" s="171" t="str">
        <f t="shared" si="203"/>
        <v xml:space="preserve"> </v>
      </c>
      <c r="Q710" s="172" t="str">
        <f t="shared" si="204"/>
        <v xml:space="preserve"> </v>
      </c>
      <c r="R710" s="173"/>
    </row>
    <row r="711" spans="1:18" s="145" customFormat="1" ht="12.75" x14ac:dyDescent="0.25">
      <c r="A711" s="166" t="s">
        <v>859</v>
      </c>
      <c r="B711" s="174"/>
      <c r="C711" s="164"/>
      <c r="D711" s="168"/>
      <c r="E711" s="169"/>
      <c r="F711" s="168"/>
      <c r="G711" s="170"/>
      <c r="H711" s="171" t="str">
        <f t="shared" si="195"/>
        <v xml:space="preserve"> </v>
      </c>
      <c r="I711" s="171" t="str">
        <f t="shared" si="196"/>
        <v xml:space="preserve"> </v>
      </c>
      <c r="J711" s="171" t="str">
        <f t="shared" si="197"/>
        <v xml:space="preserve"> </v>
      </c>
      <c r="K711" s="171" t="str">
        <f t="shared" si="198"/>
        <v xml:space="preserve"> </v>
      </c>
      <c r="L711" s="171" t="str">
        <f t="shared" si="199"/>
        <v xml:space="preserve"> </v>
      </c>
      <c r="M711" s="171" t="str">
        <f t="shared" si="200"/>
        <v xml:space="preserve"> </v>
      </c>
      <c r="N711" s="171" t="str">
        <f t="shared" si="201"/>
        <v xml:space="preserve"> </v>
      </c>
      <c r="O711" s="171" t="str">
        <f t="shared" si="202"/>
        <v xml:space="preserve"> </v>
      </c>
      <c r="P711" s="171" t="str">
        <f t="shared" si="203"/>
        <v xml:space="preserve"> </v>
      </c>
      <c r="Q711" s="172" t="str">
        <f t="shared" si="204"/>
        <v xml:space="preserve"> </v>
      </c>
      <c r="R711" s="173"/>
    </row>
    <row r="712" spans="1:18" s="145" customFormat="1" ht="12.75" x14ac:dyDescent="0.25">
      <c r="A712" s="166" t="s">
        <v>860</v>
      </c>
      <c r="B712" s="167"/>
      <c r="C712" s="164"/>
      <c r="D712" s="168"/>
      <c r="E712" s="169"/>
      <c r="F712" s="168"/>
      <c r="G712" s="170"/>
      <c r="H712" s="171" t="str">
        <f t="shared" si="195"/>
        <v xml:space="preserve"> </v>
      </c>
      <c r="I712" s="171" t="str">
        <f t="shared" si="196"/>
        <v xml:space="preserve"> </v>
      </c>
      <c r="J712" s="171" t="str">
        <f t="shared" si="197"/>
        <v xml:space="preserve"> </v>
      </c>
      <c r="K712" s="171" t="str">
        <f t="shared" si="198"/>
        <v xml:space="preserve"> </v>
      </c>
      <c r="L712" s="171" t="str">
        <f t="shared" si="199"/>
        <v xml:space="preserve"> </v>
      </c>
      <c r="M712" s="171" t="str">
        <f t="shared" si="200"/>
        <v xml:space="preserve"> </v>
      </c>
      <c r="N712" s="171" t="str">
        <f t="shared" si="201"/>
        <v xml:space="preserve"> </v>
      </c>
      <c r="O712" s="171" t="str">
        <f t="shared" si="202"/>
        <v xml:space="preserve"> </v>
      </c>
      <c r="P712" s="171" t="str">
        <f t="shared" si="203"/>
        <v xml:space="preserve"> </v>
      </c>
      <c r="Q712" s="172" t="str">
        <f t="shared" si="204"/>
        <v xml:space="preserve"> </v>
      </c>
      <c r="R712" s="173"/>
    </row>
    <row r="713" spans="1:18" s="145" customFormat="1" ht="12.75" x14ac:dyDescent="0.25">
      <c r="A713" s="166" t="s">
        <v>861</v>
      </c>
      <c r="B713" s="167"/>
      <c r="C713" s="164"/>
      <c r="D713" s="168"/>
      <c r="E713" s="169"/>
      <c r="F713" s="168"/>
      <c r="G713" s="170"/>
      <c r="H713" s="171" t="str">
        <f t="shared" si="195"/>
        <v xml:space="preserve"> </v>
      </c>
      <c r="I713" s="171" t="str">
        <f t="shared" si="196"/>
        <v xml:space="preserve"> </v>
      </c>
      <c r="J713" s="171" t="str">
        <f t="shared" si="197"/>
        <v xml:space="preserve"> </v>
      </c>
      <c r="K713" s="171" t="str">
        <f t="shared" si="198"/>
        <v xml:space="preserve"> </v>
      </c>
      <c r="L713" s="171" t="str">
        <f t="shared" si="199"/>
        <v xml:space="preserve"> </v>
      </c>
      <c r="M713" s="171" t="str">
        <f t="shared" si="200"/>
        <v xml:space="preserve"> </v>
      </c>
      <c r="N713" s="171" t="str">
        <f t="shared" si="201"/>
        <v xml:space="preserve"> </v>
      </c>
      <c r="O713" s="171" t="str">
        <f t="shared" si="202"/>
        <v xml:space="preserve"> </v>
      </c>
      <c r="P713" s="171" t="str">
        <f t="shared" si="203"/>
        <v xml:space="preserve"> </v>
      </c>
      <c r="Q713" s="172" t="str">
        <f t="shared" si="204"/>
        <v xml:space="preserve"> </v>
      </c>
      <c r="R713" s="173"/>
    </row>
    <row r="714" spans="1:18" s="145" customFormat="1" ht="12.75" x14ac:dyDescent="0.25">
      <c r="A714" s="166" t="s">
        <v>862</v>
      </c>
      <c r="B714" s="174"/>
      <c r="C714" s="164"/>
      <c r="D714" s="168"/>
      <c r="E714" s="169"/>
      <c r="F714" s="168"/>
      <c r="G714" s="170"/>
      <c r="H714" s="171" t="str">
        <f t="shared" si="195"/>
        <v xml:space="preserve"> </v>
      </c>
      <c r="I714" s="171" t="str">
        <f t="shared" si="196"/>
        <v xml:space="preserve"> </v>
      </c>
      <c r="J714" s="171" t="str">
        <f t="shared" si="197"/>
        <v xml:space="preserve"> </v>
      </c>
      <c r="K714" s="171" t="str">
        <f t="shared" si="198"/>
        <v xml:space="preserve"> </v>
      </c>
      <c r="L714" s="171" t="str">
        <f t="shared" si="199"/>
        <v xml:space="preserve"> </v>
      </c>
      <c r="M714" s="171" t="str">
        <f t="shared" si="200"/>
        <v xml:space="preserve"> </v>
      </c>
      <c r="N714" s="171" t="str">
        <f t="shared" si="201"/>
        <v xml:space="preserve"> </v>
      </c>
      <c r="O714" s="171" t="str">
        <f t="shared" si="202"/>
        <v xml:space="preserve"> </v>
      </c>
      <c r="P714" s="171" t="str">
        <f t="shared" si="203"/>
        <v xml:space="preserve"> </v>
      </c>
      <c r="Q714" s="172" t="str">
        <f t="shared" si="204"/>
        <v xml:space="preserve"> </v>
      </c>
      <c r="R714" s="173"/>
    </row>
    <row r="715" spans="1:18" s="145" customFormat="1" ht="12.75" x14ac:dyDescent="0.25">
      <c r="A715" s="166" t="s">
        <v>863</v>
      </c>
      <c r="B715" s="151"/>
      <c r="C715" s="164"/>
      <c r="D715" s="168"/>
      <c r="E715" s="169"/>
      <c r="F715" s="168"/>
      <c r="G715" s="170"/>
      <c r="H715" s="171" t="str">
        <f t="shared" si="195"/>
        <v xml:space="preserve"> </v>
      </c>
      <c r="I715" s="171" t="str">
        <f t="shared" si="196"/>
        <v xml:space="preserve"> </v>
      </c>
      <c r="J715" s="171" t="str">
        <f t="shared" si="197"/>
        <v xml:space="preserve"> </v>
      </c>
      <c r="K715" s="171" t="str">
        <f t="shared" si="198"/>
        <v xml:space="preserve"> </v>
      </c>
      <c r="L715" s="171" t="str">
        <f t="shared" si="199"/>
        <v xml:space="preserve"> </v>
      </c>
      <c r="M715" s="171" t="str">
        <f t="shared" si="200"/>
        <v xml:space="preserve"> </v>
      </c>
      <c r="N715" s="171" t="str">
        <f t="shared" si="201"/>
        <v xml:space="preserve"> </v>
      </c>
      <c r="O715" s="171" t="str">
        <f t="shared" si="202"/>
        <v xml:space="preserve"> </v>
      </c>
      <c r="P715" s="171" t="str">
        <f t="shared" si="203"/>
        <v xml:space="preserve"> </v>
      </c>
      <c r="Q715" s="172" t="str">
        <f t="shared" si="204"/>
        <v xml:space="preserve"> </v>
      </c>
      <c r="R715" s="173"/>
    </row>
    <row r="716" spans="1:18" s="145" customFormat="1" ht="12.75" x14ac:dyDescent="0.25">
      <c r="A716" s="175"/>
      <c r="B716" s="176"/>
      <c r="C716" s="176"/>
      <c r="D716" s="177"/>
      <c r="E716" s="178" t="s">
        <v>301</v>
      </c>
      <c r="F716" s="158"/>
      <c r="G716" s="160"/>
      <c r="H716" s="171">
        <f t="shared" ref="H716:Q716" si="205">SUM(H684:H715)</f>
        <v>72.08</v>
      </c>
      <c r="I716" s="171">
        <f t="shared" si="205"/>
        <v>164.70000000000002</v>
      </c>
      <c r="J716" s="171">
        <f t="shared" si="205"/>
        <v>275.8</v>
      </c>
      <c r="K716" s="171">
        <f t="shared" si="205"/>
        <v>91.949999999999989</v>
      </c>
      <c r="L716" s="171">
        <f t="shared" si="205"/>
        <v>539.90000000000009</v>
      </c>
      <c r="M716" s="171">
        <f t="shared" si="205"/>
        <v>0</v>
      </c>
      <c r="N716" s="171">
        <f t="shared" si="205"/>
        <v>0</v>
      </c>
      <c r="O716" s="171">
        <f t="shared" si="205"/>
        <v>0</v>
      </c>
      <c r="P716" s="171">
        <f t="shared" si="205"/>
        <v>0</v>
      </c>
      <c r="Q716" s="179">
        <f t="shared" si="205"/>
        <v>0</v>
      </c>
      <c r="R716" s="173"/>
    </row>
    <row r="717" spans="1:18" s="145" customFormat="1" ht="12.75" x14ac:dyDescent="0.25">
      <c r="A717" s="180"/>
      <c r="B717" s="24"/>
      <c r="C717" s="24"/>
      <c r="D717" s="181"/>
      <c r="E717" s="178" t="s">
        <v>302</v>
      </c>
      <c r="F717" s="158"/>
      <c r="G717" s="160"/>
      <c r="H717" s="171">
        <f t="shared" ref="H717:Q717" si="206">H716*H683</f>
        <v>28.471600000000002</v>
      </c>
      <c r="I717" s="171">
        <f t="shared" si="206"/>
        <v>101.61990000000002</v>
      </c>
      <c r="J717" s="171">
        <f t="shared" si="206"/>
        <v>244.91040000000001</v>
      </c>
      <c r="K717" s="171">
        <f t="shared" si="206"/>
        <v>111.07559999999998</v>
      </c>
      <c r="L717" s="171">
        <f t="shared" si="206"/>
        <v>851.96220000000017</v>
      </c>
      <c r="M717" s="171">
        <f t="shared" si="206"/>
        <v>0</v>
      </c>
      <c r="N717" s="171">
        <f t="shared" si="206"/>
        <v>0</v>
      </c>
      <c r="O717" s="171">
        <f t="shared" si="206"/>
        <v>0</v>
      </c>
      <c r="P717" s="171">
        <f t="shared" si="206"/>
        <v>0</v>
      </c>
      <c r="Q717" s="179">
        <f t="shared" si="206"/>
        <v>0</v>
      </c>
      <c r="R717" s="182"/>
    </row>
    <row r="718" spans="1:18" s="145" customFormat="1" ht="12.75" x14ac:dyDescent="0.25">
      <c r="A718" s="180"/>
      <c r="B718" s="24"/>
      <c r="C718" s="24"/>
      <c r="D718" s="181"/>
      <c r="E718" s="178" t="s">
        <v>303</v>
      </c>
      <c r="F718" s="158"/>
      <c r="G718" s="160"/>
      <c r="H718" s="171">
        <f>H674</f>
        <v>1641.5094000000004</v>
      </c>
      <c r="I718" s="171">
        <f>I674</f>
        <v>508.97564000000006</v>
      </c>
      <c r="J718" s="171">
        <f>J674</f>
        <v>392.274</v>
      </c>
      <c r="K718" s="171">
        <f>K674</f>
        <v>139.40319999999997</v>
      </c>
      <c r="L718" s="171">
        <f>L674</f>
        <v>951.29730000000006</v>
      </c>
      <c r="M718" s="171"/>
      <c r="N718" s="171"/>
      <c r="O718" s="171"/>
      <c r="P718" s="171"/>
      <c r="Q718" s="179"/>
      <c r="R718" s="182"/>
    </row>
    <row r="719" spans="1:18" s="145" customFormat="1" ht="12.75" x14ac:dyDescent="0.25">
      <c r="A719" s="180"/>
      <c r="B719" s="24"/>
      <c r="C719" s="24"/>
      <c r="D719" s="181"/>
      <c r="E719" s="178" t="s">
        <v>304</v>
      </c>
      <c r="F719" s="158"/>
      <c r="G719" s="160"/>
      <c r="H719" s="171">
        <f t="shared" ref="H719:Q719" si="207">SUM(H717:H718)</f>
        <v>1669.9810000000004</v>
      </c>
      <c r="I719" s="171">
        <f t="shared" si="207"/>
        <v>610.59554000000003</v>
      </c>
      <c r="J719" s="171">
        <f t="shared" si="207"/>
        <v>637.18439999999998</v>
      </c>
      <c r="K719" s="171">
        <f t="shared" si="207"/>
        <v>250.47879999999995</v>
      </c>
      <c r="L719" s="171">
        <f t="shared" si="207"/>
        <v>1803.2595000000001</v>
      </c>
      <c r="M719" s="171">
        <f t="shared" si="207"/>
        <v>0</v>
      </c>
      <c r="N719" s="171">
        <f t="shared" si="207"/>
        <v>0</v>
      </c>
      <c r="O719" s="171">
        <f t="shared" si="207"/>
        <v>0</v>
      </c>
      <c r="P719" s="171">
        <f t="shared" si="207"/>
        <v>0</v>
      </c>
      <c r="Q719" s="179">
        <f t="shared" si="207"/>
        <v>0</v>
      </c>
      <c r="R719" s="182"/>
    </row>
    <row r="720" spans="1:18" s="145" customFormat="1" ht="13.5" thickBot="1" x14ac:dyDescent="0.3">
      <c r="A720" s="183"/>
      <c r="B720" s="184"/>
      <c r="C720" s="184"/>
      <c r="D720" s="185"/>
      <c r="E720" s="523" t="s">
        <v>305</v>
      </c>
      <c r="F720" s="524"/>
      <c r="G720" s="525"/>
      <c r="H720" s="186" t="s">
        <v>306</v>
      </c>
      <c r="I720" s="186">
        <f>SUM(H719:J719)</f>
        <v>2917.7609400000006</v>
      </c>
      <c r="J720" s="186" t="s">
        <v>307</v>
      </c>
      <c r="K720" s="186" t="s">
        <v>308</v>
      </c>
      <c r="L720" s="186">
        <f>SUM(K719:Q719)</f>
        <v>2053.7383</v>
      </c>
      <c r="M720" s="186" t="s">
        <v>307</v>
      </c>
      <c r="N720" s="186"/>
      <c r="O720" s="186"/>
      <c r="P720" s="186"/>
      <c r="Q720" s="187">
        <f>I720+L720</f>
        <v>4971.499240000001</v>
      </c>
      <c r="R720" s="182"/>
    </row>
    <row r="721" ht="12.75" thickTop="1" x14ac:dyDescent="0.25"/>
  </sheetData>
  <mergeCells count="112">
    <mergeCell ref="E540:G540"/>
    <mergeCell ref="E495:G495"/>
    <mergeCell ref="H501:O501"/>
    <mergeCell ref="A502:A503"/>
    <mergeCell ref="B502:B503"/>
    <mergeCell ref="C502:C503"/>
    <mergeCell ref="D502:F503"/>
    <mergeCell ref="G502:G503"/>
    <mergeCell ref="A412:A413"/>
    <mergeCell ref="B412:B413"/>
    <mergeCell ref="C412:C413"/>
    <mergeCell ref="D412:F413"/>
    <mergeCell ref="G412:G413"/>
    <mergeCell ref="E450:G450"/>
    <mergeCell ref="H456:O456"/>
    <mergeCell ref="A457:A458"/>
    <mergeCell ref="B457:B458"/>
    <mergeCell ref="C457:C458"/>
    <mergeCell ref="D457:F458"/>
    <mergeCell ref="G457:G458"/>
    <mergeCell ref="E360:G360"/>
    <mergeCell ref="H366:O366"/>
    <mergeCell ref="A367:A368"/>
    <mergeCell ref="B367:B368"/>
    <mergeCell ref="C367:C368"/>
    <mergeCell ref="D367:F368"/>
    <mergeCell ref="G367:G368"/>
    <mergeCell ref="E405:G405"/>
    <mergeCell ref="H411:O411"/>
    <mergeCell ref="A277:A278"/>
    <mergeCell ref="B277:B278"/>
    <mergeCell ref="C277:C278"/>
    <mergeCell ref="D277:F278"/>
    <mergeCell ref="G277:G278"/>
    <mergeCell ref="E315:G315"/>
    <mergeCell ref="H321:O321"/>
    <mergeCell ref="A322:A323"/>
    <mergeCell ref="B322:B323"/>
    <mergeCell ref="C322:C323"/>
    <mergeCell ref="D322:F323"/>
    <mergeCell ref="G322:G323"/>
    <mergeCell ref="E223:G223"/>
    <mergeCell ref="H229:O229"/>
    <mergeCell ref="A230:A231"/>
    <mergeCell ref="B230:B231"/>
    <mergeCell ref="C230:C231"/>
    <mergeCell ref="D230:F231"/>
    <mergeCell ref="G230:G231"/>
    <mergeCell ref="E270:G270"/>
    <mergeCell ref="H276:O276"/>
    <mergeCell ref="H4:O4"/>
    <mergeCell ref="A5:A6"/>
    <mergeCell ref="B5:B6"/>
    <mergeCell ref="C5:C6"/>
    <mergeCell ref="D5:F6"/>
    <mergeCell ref="G5:G6"/>
    <mergeCell ref="H184:O184"/>
    <mergeCell ref="A185:A186"/>
    <mergeCell ref="B185:B186"/>
    <mergeCell ref="C185:C186"/>
    <mergeCell ref="D185:F186"/>
    <mergeCell ref="G185:G186"/>
    <mergeCell ref="E178:G178"/>
    <mergeCell ref="E133:G133"/>
    <mergeCell ref="E43:G43"/>
    <mergeCell ref="E88:G88"/>
    <mergeCell ref="H94:O94"/>
    <mergeCell ref="A95:A96"/>
    <mergeCell ref="B95:B96"/>
    <mergeCell ref="C95:C96"/>
    <mergeCell ref="D95:F96"/>
    <mergeCell ref="G95:G96"/>
    <mergeCell ref="H49:O49"/>
    <mergeCell ref="A50:A51"/>
    <mergeCell ref="H139:O139"/>
    <mergeCell ref="A140:A141"/>
    <mergeCell ref="B140:B141"/>
    <mergeCell ref="C140:C141"/>
    <mergeCell ref="D140:F141"/>
    <mergeCell ref="G140:G141"/>
    <mergeCell ref="B50:B51"/>
    <mergeCell ref="C50:C51"/>
    <mergeCell ref="D50:F51"/>
    <mergeCell ref="G50:G51"/>
    <mergeCell ref="E585:G585"/>
    <mergeCell ref="H591:O591"/>
    <mergeCell ref="A592:A593"/>
    <mergeCell ref="B592:B593"/>
    <mergeCell ref="C592:C593"/>
    <mergeCell ref="D592:F593"/>
    <mergeCell ref="G592:G593"/>
    <mergeCell ref="H546:O546"/>
    <mergeCell ref="A547:A548"/>
    <mergeCell ref="B547:B548"/>
    <mergeCell ref="C547:C548"/>
    <mergeCell ref="D547:F548"/>
    <mergeCell ref="G547:G548"/>
    <mergeCell ref="E720:G720"/>
    <mergeCell ref="E675:G675"/>
    <mergeCell ref="H681:O681"/>
    <mergeCell ref="A682:A683"/>
    <mergeCell ref="B682:B683"/>
    <mergeCell ref="C682:C683"/>
    <mergeCell ref="D682:F683"/>
    <mergeCell ref="G682:G683"/>
    <mergeCell ref="E630:G630"/>
    <mergeCell ref="H636:O636"/>
    <mergeCell ref="A637:A638"/>
    <mergeCell ref="B637:B638"/>
    <mergeCell ref="C637:C638"/>
    <mergeCell ref="D637:F638"/>
    <mergeCell ref="G637:G638"/>
  </mergeCells>
  <phoneticPr fontId="0" type="noConversion"/>
  <pageMargins left="0.55118110236220474" right="0.15748031496062992" top="0.23622047244094491" bottom="0.11811023622047245" header="0.15748031496062992" footer="0.11811023622047245"/>
  <pageSetup paperSize="9" scale="98" orientation="landscape" horizontalDpi="300" verticalDpi="300" r:id="rId1"/>
  <headerFooter alignWithMargins="0">
    <oddFooter>&amp;LYÜKLENİCİ&amp;CHAKEDİŞ-PLANLAMA&amp;RPROJE MÜD.</oddFooter>
  </headerFooter>
  <rowBreaks count="15" manualBreakCount="15">
    <brk id="45" max="16383" man="1"/>
    <brk id="90" max="16383" man="1"/>
    <brk id="135" max="16383" man="1"/>
    <brk id="180" max="16383" man="1"/>
    <brk id="225" max="16383" man="1"/>
    <brk id="272" max="16383" man="1"/>
    <brk id="317" max="16383" man="1"/>
    <brk id="362" max="16383" man="1"/>
    <brk id="407" max="16383" man="1"/>
    <brk id="452" max="16383" man="1"/>
    <brk id="497" max="16383" man="1"/>
    <brk id="542" max="16383" man="1"/>
    <brk id="587" max="16383" man="1"/>
    <brk id="632" max="16383" man="1"/>
    <brk id="67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8">
    <tabColor theme="8" tint="0.39997558519241921"/>
  </sheetPr>
  <dimension ref="B1:AE57"/>
  <sheetViews>
    <sheetView showGridLines="0" showZeros="0" topLeftCell="A10" zoomScaleNormal="100" zoomScaleSheetLayoutView="115" workbookViewId="0">
      <selection activeCell="E5" sqref="E5"/>
    </sheetView>
  </sheetViews>
  <sheetFormatPr defaultRowHeight="12" x14ac:dyDescent="0.25"/>
  <cols>
    <col min="1" max="1" width="3.5" style="54" customWidth="1"/>
    <col min="2" max="2" width="6.625" style="54" customWidth="1"/>
    <col min="3" max="3" width="28.625" style="54" customWidth="1"/>
    <col min="4" max="5" width="4.625" style="54" customWidth="1"/>
    <col min="6" max="9" width="5.625" style="54" customWidth="1"/>
    <col min="10" max="10" width="7.25" style="54" customWidth="1"/>
    <col min="11" max="11" width="8.625" style="54" customWidth="1"/>
    <col min="12" max="12" width="8.875" style="54" customWidth="1"/>
    <col min="13" max="16384" width="9" style="54"/>
  </cols>
  <sheetData>
    <row r="1" spans="2:31" ht="9" customHeight="1" thickBot="1" x14ac:dyDescent="0.3"/>
    <row r="2" spans="2:31" ht="25.5" customHeight="1" x14ac:dyDescent="0.25">
      <c r="B2" s="518" t="s">
        <v>51</v>
      </c>
      <c r="C2" s="519"/>
      <c r="D2" s="519"/>
      <c r="E2" s="519"/>
      <c r="F2" s="519"/>
      <c r="G2" s="519"/>
      <c r="H2" s="519"/>
      <c r="I2" s="519"/>
      <c r="J2" s="519"/>
      <c r="K2" s="519"/>
      <c r="L2" s="520"/>
    </row>
    <row r="3" spans="2:31" ht="15" customHeight="1" x14ac:dyDescent="0.25">
      <c r="B3" s="55"/>
      <c r="C3" s="56"/>
      <c r="D3" s="56"/>
      <c r="E3" s="56"/>
      <c r="F3" s="56"/>
      <c r="G3" s="56"/>
      <c r="H3" s="56"/>
      <c r="I3" s="56"/>
      <c r="J3" s="56"/>
      <c r="K3" s="57" t="s">
        <v>92</v>
      </c>
      <c r="L3" s="58">
        <v>1</v>
      </c>
    </row>
    <row r="4" spans="2:31" ht="25.5" customHeight="1" x14ac:dyDescent="0.25">
      <c r="B4" s="59" t="s">
        <v>47</v>
      </c>
      <c r="C4" s="60"/>
      <c r="D4" s="60" t="s">
        <v>52</v>
      </c>
      <c r="E4" s="60" t="str">
        <f>Kapak!F20</f>
        <v>TD-TK-07.004</v>
      </c>
      <c r="F4" s="20"/>
      <c r="G4" s="61"/>
      <c r="H4" s="61"/>
      <c r="I4" s="61"/>
      <c r="J4" s="61"/>
      <c r="K4" s="57"/>
      <c r="L4" s="62"/>
    </row>
    <row r="5" spans="2:31" ht="15" x14ac:dyDescent="0.25">
      <c r="B5" s="59" t="s">
        <v>896</v>
      </c>
      <c r="C5" s="60"/>
      <c r="D5" s="60" t="s">
        <v>52</v>
      </c>
      <c r="E5" s="60" t="str">
        <f>Kapak!F19</f>
        <v>HAFZULLAH İNŞ. MİM. BİLİŞ. TİC. LTD. ŞTİ. LTD.ŞTİ.</v>
      </c>
      <c r="F5" s="20"/>
      <c r="G5" s="63"/>
      <c r="H5" s="64"/>
      <c r="I5" s="63"/>
      <c r="J5" s="65"/>
      <c r="K5" s="57"/>
      <c r="L5" s="66"/>
    </row>
    <row r="6" spans="2:31" ht="15" x14ac:dyDescent="0.25">
      <c r="B6" s="59" t="s">
        <v>69</v>
      </c>
      <c r="C6" s="67"/>
      <c r="D6" s="68" t="s">
        <v>52</v>
      </c>
      <c r="E6" s="67" t="str">
        <f>Kapak!F18</f>
        <v>İŞ MERKEZİ KABA İŞLER KEŞİF</v>
      </c>
      <c r="F6" s="20"/>
      <c r="G6" s="63"/>
      <c r="H6" s="63"/>
      <c r="I6" s="63"/>
      <c r="J6" s="65"/>
      <c r="K6" s="57"/>
      <c r="L6" s="66"/>
    </row>
    <row r="7" spans="2:31" ht="15" x14ac:dyDescent="0.25">
      <c r="B7" s="59" t="s">
        <v>53</v>
      </c>
      <c r="C7" s="60"/>
      <c r="D7" s="60" t="s">
        <v>52</v>
      </c>
      <c r="E7" s="60" t="s">
        <v>99</v>
      </c>
      <c r="F7" s="20"/>
      <c r="G7" s="63"/>
      <c r="H7" s="63"/>
      <c r="I7" s="63"/>
      <c r="J7" s="65"/>
      <c r="K7" s="57"/>
      <c r="L7" s="66"/>
    </row>
    <row r="8" spans="2:31" ht="15" customHeight="1" thickBot="1" x14ac:dyDescent="0.3">
      <c r="B8" s="69" t="s">
        <v>54</v>
      </c>
      <c r="C8" s="70"/>
      <c r="D8" s="70" t="s">
        <v>52</v>
      </c>
      <c r="E8" s="70" t="s">
        <v>102</v>
      </c>
      <c r="F8" s="71"/>
      <c r="G8" s="71"/>
      <c r="H8" s="71"/>
      <c r="I8" s="71"/>
      <c r="J8" s="71"/>
      <c r="K8" s="70" t="s">
        <v>55</v>
      </c>
      <c r="L8" s="72"/>
    </row>
    <row r="9" spans="2:31" ht="4.5" customHeight="1" thickBot="1" x14ac:dyDescent="0.3">
      <c r="B9" s="73"/>
      <c r="C9" s="74"/>
      <c r="D9" s="75"/>
      <c r="E9" s="75"/>
      <c r="F9" s="76"/>
      <c r="G9" s="77"/>
      <c r="K9" s="78"/>
    </row>
    <row r="10" spans="2:31" ht="18" customHeight="1" thickTop="1" x14ac:dyDescent="0.25">
      <c r="B10" s="79" t="s">
        <v>1</v>
      </c>
      <c r="C10" s="80" t="s">
        <v>1</v>
      </c>
      <c r="D10" s="80"/>
      <c r="E10" s="80"/>
      <c r="F10" s="81"/>
      <c r="G10" s="82" t="s">
        <v>56</v>
      </c>
      <c r="H10" s="82"/>
      <c r="I10" s="83"/>
      <c r="J10" s="80"/>
      <c r="K10" s="84"/>
      <c r="L10" s="85" t="s">
        <v>2</v>
      </c>
    </row>
    <row r="11" spans="2:31" ht="38.25" customHeight="1" thickBot="1" x14ac:dyDescent="0.3">
      <c r="B11" s="86" t="s">
        <v>57</v>
      </c>
      <c r="C11" s="87" t="s">
        <v>82</v>
      </c>
      <c r="D11" s="88" t="s">
        <v>74</v>
      </c>
      <c r="E11" s="89" t="s">
        <v>68</v>
      </c>
      <c r="F11" s="90" t="s">
        <v>58</v>
      </c>
      <c r="G11" s="91" t="s">
        <v>60</v>
      </c>
      <c r="H11" s="91" t="s">
        <v>59</v>
      </c>
      <c r="I11" s="90" t="s">
        <v>61</v>
      </c>
      <c r="J11" s="92" t="s">
        <v>62</v>
      </c>
      <c r="K11" s="87" t="s">
        <v>63</v>
      </c>
      <c r="L11" s="93" t="s">
        <v>64</v>
      </c>
    </row>
    <row r="12" spans="2:31" s="1" customFormat="1" ht="4.5" customHeight="1" thickTop="1" thickBot="1" x14ac:dyDescent="0.3"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</row>
    <row r="13" spans="2:31" ht="18" customHeight="1" thickBot="1" x14ac:dyDescent="0.3">
      <c r="B13" s="95"/>
      <c r="C13" s="96" t="s">
        <v>65</v>
      </c>
      <c r="D13" s="97"/>
      <c r="E13" s="97"/>
      <c r="F13" s="98"/>
      <c r="G13" s="99"/>
      <c r="H13" s="99"/>
      <c r="I13" s="99"/>
      <c r="J13" s="97"/>
      <c r="K13" s="97"/>
      <c r="L13" s="100"/>
    </row>
    <row r="14" spans="2:31" ht="15" customHeight="1" thickTop="1" x14ac:dyDescent="0.25">
      <c r="B14" s="101">
        <f>+B13+1</f>
        <v>1</v>
      </c>
      <c r="C14" s="102" t="s">
        <v>879</v>
      </c>
      <c r="D14" s="103" t="s">
        <v>93</v>
      </c>
      <c r="E14" s="103"/>
      <c r="F14" s="103"/>
      <c r="G14" s="104"/>
      <c r="H14" s="104"/>
      <c r="I14" s="104"/>
      <c r="J14" s="104" t="str">
        <f t="shared" ref="J14:J19" si="0">IF($E14&lt;0,$E14*$F14*$G14*$H14*$I14,IF($E14&gt;0,"",""))</f>
        <v/>
      </c>
      <c r="K14" s="104" t="str">
        <f t="shared" ref="K14:K19" si="1">IF($E14&gt;0,$E14*$F14*$G14*$H14*$I14,IF($F14&lt;0,"",""))</f>
        <v/>
      </c>
      <c r="L14" s="105" t="str">
        <f>+K14</f>
        <v/>
      </c>
      <c r="AC14" s="78"/>
      <c r="AD14" s="78"/>
      <c r="AE14" s="78"/>
    </row>
    <row r="15" spans="2:31" ht="15" customHeight="1" x14ac:dyDescent="0.25">
      <c r="B15" s="106">
        <f>+B14+1</f>
        <v>2</v>
      </c>
      <c r="C15" s="107" t="s">
        <v>880</v>
      </c>
      <c r="D15" s="108" t="s">
        <v>93</v>
      </c>
      <c r="E15" s="108">
        <v>1</v>
      </c>
      <c r="F15" s="108">
        <v>1</v>
      </c>
      <c r="G15" s="109">
        <v>12.43</v>
      </c>
      <c r="H15" s="109">
        <v>1</v>
      </c>
      <c r="I15" s="109">
        <v>2.8</v>
      </c>
      <c r="J15" s="109" t="str">
        <f t="shared" si="0"/>
        <v/>
      </c>
      <c r="K15" s="109">
        <f t="shared" si="1"/>
        <v>34.803999999999995</v>
      </c>
      <c r="L15" s="110">
        <f>+K15</f>
        <v>34.803999999999995</v>
      </c>
      <c r="AC15" s="78"/>
      <c r="AD15" s="78"/>
      <c r="AE15" s="78"/>
    </row>
    <row r="16" spans="2:31" ht="15" customHeight="1" x14ac:dyDescent="0.25">
      <c r="B16" s="132">
        <f>+B15+1</f>
        <v>3</v>
      </c>
      <c r="C16" s="133" t="s">
        <v>109</v>
      </c>
      <c r="D16" s="134" t="s">
        <v>93</v>
      </c>
      <c r="E16" s="134">
        <v>-1</v>
      </c>
      <c r="F16" s="134">
        <v>2</v>
      </c>
      <c r="G16" s="135">
        <v>0.9</v>
      </c>
      <c r="H16" s="135">
        <v>1</v>
      </c>
      <c r="I16" s="135">
        <v>2.1</v>
      </c>
      <c r="J16" s="135">
        <f t="shared" si="0"/>
        <v>-3.7800000000000002</v>
      </c>
      <c r="K16" s="135" t="str">
        <f t="shared" si="1"/>
        <v/>
      </c>
      <c r="L16" s="110" t="str">
        <f>+K16</f>
        <v/>
      </c>
      <c r="AC16" s="78"/>
      <c r="AD16" s="78"/>
      <c r="AE16" s="78"/>
    </row>
    <row r="17" spans="2:31" ht="15" customHeight="1" x14ac:dyDescent="0.25">
      <c r="B17" s="106">
        <f t="shared" ref="B17:B53" si="2">+B16+1</f>
        <v>4</v>
      </c>
      <c r="C17" s="111" t="s">
        <v>104</v>
      </c>
      <c r="D17" s="108" t="s">
        <v>93</v>
      </c>
      <c r="E17" s="108"/>
      <c r="F17" s="108"/>
      <c r="G17" s="109"/>
      <c r="H17" s="109"/>
      <c r="I17" s="109"/>
      <c r="J17" s="109" t="str">
        <f t="shared" si="0"/>
        <v/>
      </c>
      <c r="K17" s="109" t="str">
        <f t="shared" si="1"/>
        <v/>
      </c>
      <c r="L17" s="110" t="str">
        <f t="shared" ref="L17:L23" si="3">+K17</f>
        <v/>
      </c>
      <c r="AC17" s="78"/>
      <c r="AD17" s="78"/>
      <c r="AE17" s="78"/>
    </row>
    <row r="18" spans="2:31" ht="15" customHeight="1" x14ac:dyDescent="0.25">
      <c r="B18" s="106">
        <f t="shared" si="2"/>
        <v>5</v>
      </c>
      <c r="C18" s="107" t="s">
        <v>105</v>
      </c>
      <c r="D18" s="108" t="s">
        <v>93</v>
      </c>
      <c r="E18" s="108">
        <v>1</v>
      </c>
      <c r="F18" s="108">
        <v>1</v>
      </c>
      <c r="G18" s="109">
        <v>3.75</v>
      </c>
      <c r="H18" s="109">
        <v>1</v>
      </c>
      <c r="I18" s="109">
        <v>2.8</v>
      </c>
      <c r="J18" s="109" t="str">
        <f t="shared" si="0"/>
        <v/>
      </c>
      <c r="K18" s="109">
        <f t="shared" si="1"/>
        <v>10.5</v>
      </c>
      <c r="L18" s="110">
        <f t="shared" si="3"/>
        <v>10.5</v>
      </c>
      <c r="AC18" s="78"/>
      <c r="AD18" s="78"/>
      <c r="AE18" s="78"/>
    </row>
    <row r="19" spans="2:31" ht="15" customHeight="1" x14ac:dyDescent="0.25">
      <c r="B19" s="106">
        <f t="shared" si="2"/>
        <v>6</v>
      </c>
      <c r="C19" s="107" t="s">
        <v>109</v>
      </c>
      <c r="D19" s="108" t="s">
        <v>93</v>
      </c>
      <c r="E19" s="108">
        <v>-1</v>
      </c>
      <c r="F19" s="108">
        <v>1</v>
      </c>
      <c r="G19" s="109">
        <v>0.8</v>
      </c>
      <c r="H19" s="109">
        <v>1</v>
      </c>
      <c r="I19" s="109">
        <v>2.1</v>
      </c>
      <c r="J19" s="109">
        <f t="shared" si="0"/>
        <v>-1.6800000000000002</v>
      </c>
      <c r="K19" s="109" t="str">
        <f t="shared" si="1"/>
        <v/>
      </c>
      <c r="L19" s="110" t="str">
        <f t="shared" si="3"/>
        <v/>
      </c>
      <c r="AC19" s="78"/>
      <c r="AD19" s="78"/>
      <c r="AE19" s="78"/>
    </row>
    <row r="20" spans="2:31" ht="15" customHeight="1" x14ac:dyDescent="0.25">
      <c r="B20" s="106">
        <f t="shared" si="2"/>
        <v>7</v>
      </c>
      <c r="C20" s="107" t="s">
        <v>106</v>
      </c>
      <c r="D20" s="108" t="s">
        <v>93</v>
      </c>
      <c r="E20" s="108">
        <v>1</v>
      </c>
      <c r="F20" s="108">
        <v>1</v>
      </c>
      <c r="G20" s="109">
        <v>2.75</v>
      </c>
      <c r="H20" s="109">
        <v>1</v>
      </c>
      <c r="I20" s="109">
        <v>2.8</v>
      </c>
      <c r="J20" s="109" t="str">
        <f t="shared" ref="J20:J26" si="4">IF($E20&lt;0,$E20*$F20*$G20*$H20*$I20,IF($E20&gt;0,"",""))</f>
        <v/>
      </c>
      <c r="K20" s="109">
        <f t="shared" ref="K20:K26" si="5">IF($E20&gt;0,$E20*$F20*$G20*$H20*$I20,IF($F20&lt;0,"",""))</f>
        <v>7.6999999999999993</v>
      </c>
      <c r="L20" s="110">
        <f t="shared" si="3"/>
        <v>7.6999999999999993</v>
      </c>
      <c r="AC20" s="78"/>
      <c r="AD20" s="78"/>
      <c r="AE20" s="78"/>
    </row>
    <row r="21" spans="2:31" ht="15" customHeight="1" x14ac:dyDescent="0.25">
      <c r="B21" s="106">
        <f t="shared" si="2"/>
        <v>8</v>
      </c>
      <c r="C21" s="107" t="s">
        <v>107</v>
      </c>
      <c r="D21" s="108" t="s">
        <v>93</v>
      </c>
      <c r="E21" s="108">
        <v>1</v>
      </c>
      <c r="F21" s="108">
        <v>1</v>
      </c>
      <c r="G21" s="109">
        <v>3.75</v>
      </c>
      <c r="H21" s="109">
        <v>1</v>
      </c>
      <c r="I21" s="109">
        <v>2.8</v>
      </c>
      <c r="J21" s="109" t="str">
        <f t="shared" si="4"/>
        <v/>
      </c>
      <c r="K21" s="109">
        <f t="shared" si="5"/>
        <v>10.5</v>
      </c>
      <c r="L21" s="110">
        <f t="shared" si="3"/>
        <v>10.5</v>
      </c>
      <c r="AC21" s="78"/>
      <c r="AD21" s="78"/>
      <c r="AE21" s="78"/>
    </row>
    <row r="22" spans="2:31" ht="15" customHeight="1" x14ac:dyDescent="0.25">
      <c r="B22" s="106">
        <f t="shared" si="2"/>
        <v>9</v>
      </c>
      <c r="C22" s="107" t="s">
        <v>108</v>
      </c>
      <c r="D22" s="108" t="s">
        <v>93</v>
      </c>
      <c r="E22" s="108">
        <v>1</v>
      </c>
      <c r="F22" s="108">
        <v>1</v>
      </c>
      <c r="G22" s="109">
        <v>6.45</v>
      </c>
      <c r="H22" s="109">
        <v>1</v>
      </c>
      <c r="I22" s="109">
        <v>2.8</v>
      </c>
      <c r="J22" s="109" t="str">
        <f t="shared" si="4"/>
        <v/>
      </c>
      <c r="K22" s="109">
        <f t="shared" si="5"/>
        <v>18.059999999999999</v>
      </c>
      <c r="L22" s="110">
        <f t="shared" si="3"/>
        <v>18.059999999999999</v>
      </c>
      <c r="AC22" s="78"/>
      <c r="AD22" s="78"/>
      <c r="AE22" s="78"/>
    </row>
    <row r="23" spans="2:31" ht="15" customHeight="1" x14ac:dyDescent="0.25">
      <c r="B23" s="106">
        <f t="shared" si="2"/>
        <v>10</v>
      </c>
      <c r="C23" s="107" t="s">
        <v>109</v>
      </c>
      <c r="D23" s="108" t="s">
        <v>93</v>
      </c>
      <c r="E23" s="108">
        <v>-1</v>
      </c>
      <c r="F23" s="108">
        <v>2</v>
      </c>
      <c r="G23" s="109">
        <v>0.9</v>
      </c>
      <c r="H23" s="109">
        <v>1</v>
      </c>
      <c r="I23" s="109">
        <v>2.1</v>
      </c>
      <c r="J23" s="109">
        <f t="shared" si="4"/>
        <v>-3.7800000000000002</v>
      </c>
      <c r="K23" s="109" t="str">
        <f t="shared" si="5"/>
        <v/>
      </c>
      <c r="L23" s="110" t="str">
        <f t="shared" si="3"/>
        <v/>
      </c>
      <c r="AC23" s="78"/>
      <c r="AD23" s="78"/>
      <c r="AE23" s="78"/>
    </row>
    <row r="24" spans="2:31" ht="15" customHeight="1" x14ac:dyDescent="0.25">
      <c r="B24" s="106">
        <f t="shared" si="2"/>
        <v>11</v>
      </c>
      <c r="C24" s="107" t="s">
        <v>110</v>
      </c>
      <c r="D24" s="108" t="s">
        <v>93</v>
      </c>
      <c r="E24" s="108">
        <v>1</v>
      </c>
      <c r="F24" s="108">
        <v>1</v>
      </c>
      <c r="G24" s="109">
        <v>6.17</v>
      </c>
      <c r="H24" s="109">
        <v>1</v>
      </c>
      <c r="I24" s="109">
        <v>2.8</v>
      </c>
      <c r="J24" s="109" t="str">
        <f t="shared" si="4"/>
        <v/>
      </c>
      <c r="K24" s="109">
        <f t="shared" si="5"/>
        <v>17.276</v>
      </c>
      <c r="L24" s="110"/>
      <c r="AC24" s="78"/>
      <c r="AD24" s="78"/>
      <c r="AE24" s="78"/>
    </row>
    <row r="25" spans="2:31" ht="15" customHeight="1" x14ac:dyDescent="0.25">
      <c r="B25" s="106">
        <f t="shared" si="2"/>
        <v>12</v>
      </c>
      <c r="C25" s="107" t="s">
        <v>109</v>
      </c>
      <c r="D25" s="108" t="s">
        <v>93</v>
      </c>
      <c r="E25" s="108">
        <v>-1</v>
      </c>
      <c r="F25" s="108">
        <v>1</v>
      </c>
      <c r="G25" s="109">
        <v>0.9</v>
      </c>
      <c r="H25" s="109">
        <v>1</v>
      </c>
      <c r="I25" s="109">
        <v>2.1</v>
      </c>
      <c r="J25" s="109">
        <f t="shared" si="4"/>
        <v>-1.8900000000000001</v>
      </c>
      <c r="K25" s="109" t="str">
        <f t="shared" si="5"/>
        <v/>
      </c>
      <c r="L25" s="110"/>
      <c r="AC25" s="78"/>
      <c r="AD25" s="78"/>
      <c r="AE25" s="78"/>
    </row>
    <row r="26" spans="2:31" ht="15" customHeight="1" x14ac:dyDescent="0.25">
      <c r="B26" s="106">
        <f t="shared" si="2"/>
        <v>13</v>
      </c>
      <c r="C26" s="107" t="s">
        <v>111</v>
      </c>
      <c r="D26" s="108" t="s">
        <v>93</v>
      </c>
      <c r="E26" s="108">
        <v>-1</v>
      </c>
      <c r="F26" s="108">
        <v>1</v>
      </c>
      <c r="G26" s="109">
        <v>2.5</v>
      </c>
      <c r="H26" s="109">
        <v>1</v>
      </c>
      <c r="I26" s="109">
        <v>1</v>
      </c>
      <c r="J26" s="109">
        <f t="shared" si="4"/>
        <v>-2.5</v>
      </c>
      <c r="K26" s="109" t="str">
        <f t="shared" si="5"/>
        <v/>
      </c>
      <c r="L26" s="110"/>
      <c r="AC26" s="78"/>
      <c r="AD26" s="78"/>
      <c r="AE26" s="78"/>
    </row>
    <row r="27" spans="2:31" ht="15" customHeight="1" x14ac:dyDescent="0.25">
      <c r="B27" s="106">
        <f t="shared" si="2"/>
        <v>14</v>
      </c>
      <c r="C27" s="107"/>
      <c r="D27" s="108"/>
      <c r="E27" s="108"/>
      <c r="F27" s="108"/>
      <c r="G27" s="109"/>
      <c r="H27" s="109"/>
      <c r="I27" s="109"/>
      <c r="J27" s="109"/>
      <c r="K27" s="109"/>
      <c r="L27" s="110"/>
      <c r="AC27" s="78"/>
      <c r="AD27" s="78"/>
      <c r="AE27" s="78"/>
    </row>
    <row r="28" spans="2:31" ht="15" customHeight="1" x14ac:dyDescent="0.25">
      <c r="B28" s="106">
        <f t="shared" si="2"/>
        <v>15</v>
      </c>
      <c r="C28" s="107"/>
      <c r="D28" s="108"/>
      <c r="E28" s="108"/>
      <c r="F28" s="108"/>
      <c r="G28" s="109"/>
      <c r="H28" s="109"/>
      <c r="I28" s="109"/>
      <c r="J28" s="109"/>
      <c r="K28" s="109"/>
      <c r="L28" s="110"/>
      <c r="AC28" s="78"/>
      <c r="AD28" s="78"/>
      <c r="AE28" s="78"/>
    </row>
    <row r="29" spans="2:31" ht="15" customHeight="1" x14ac:dyDescent="0.25">
      <c r="B29" s="106">
        <f t="shared" si="2"/>
        <v>16</v>
      </c>
      <c r="C29" s="107"/>
      <c r="D29" s="108"/>
      <c r="E29" s="108"/>
      <c r="F29" s="108"/>
      <c r="G29" s="109"/>
      <c r="H29" s="109"/>
      <c r="I29" s="109"/>
      <c r="J29" s="109"/>
      <c r="K29" s="109"/>
      <c r="L29" s="110"/>
      <c r="AC29" s="78"/>
      <c r="AD29" s="78"/>
      <c r="AE29" s="78"/>
    </row>
    <row r="30" spans="2:31" ht="15" customHeight="1" x14ac:dyDescent="0.25">
      <c r="B30" s="106">
        <f t="shared" si="2"/>
        <v>17</v>
      </c>
      <c r="C30" s="107"/>
      <c r="D30" s="108"/>
      <c r="E30" s="108"/>
      <c r="F30" s="108"/>
      <c r="G30" s="109"/>
      <c r="H30" s="109"/>
      <c r="I30" s="109"/>
      <c r="J30" s="109"/>
      <c r="K30" s="109"/>
      <c r="L30" s="110"/>
      <c r="AC30" s="78"/>
      <c r="AD30" s="78"/>
      <c r="AE30" s="78"/>
    </row>
    <row r="31" spans="2:31" ht="15" customHeight="1" x14ac:dyDescent="0.25">
      <c r="B31" s="106">
        <f t="shared" si="2"/>
        <v>18</v>
      </c>
      <c r="C31" s="107"/>
      <c r="D31" s="108"/>
      <c r="E31" s="108"/>
      <c r="F31" s="108"/>
      <c r="G31" s="109"/>
      <c r="H31" s="109"/>
      <c r="I31" s="109"/>
      <c r="J31" s="109"/>
      <c r="K31" s="109"/>
      <c r="L31" s="110"/>
      <c r="AC31" s="78"/>
      <c r="AD31" s="78"/>
      <c r="AE31" s="78"/>
    </row>
    <row r="32" spans="2:31" ht="15" customHeight="1" x14ac:dyDescent="0.25">
      <c r="B32" s="106">
        <f t="shared" si="2"/>
        <v>19</v>
      </c>
      <c r="C32" s="107"/>
      <c r="D32" s="108"/>
      <c r="E32" s="108"/>
      <c r="F32" s="108"/>
      <c r="G32" s="109"/>
      <c r="H32" s="109"/>
      <c r="I32" s="109"/>
      <c r="J32" s="109"/>
      <c r="K32" s="109"/>
      <c r="L32" s="110"/>
      <c r="AC32" s="78"/>
      <c r="AD32" s="78"/>
      <c r="AE32" s="78"/>
    </row>
    <row r="33" spans="2:31" ht="15" customHeight="1" x14ac:dyDescent="0.25">
      <c r="B33" s="106">
        <f t="shared" si="2"/>
        <v>20</v>
      </c>
      <c r="C33" s="107"/>
      <c r="D33" s="108"/>
      <c r="E33" s="108"/>
      <c r="F33" s="108"/>
      <c r="G33" s="109"/>
      <c r="H33" s="109"/>
      <c r="I33" s="109"/>
      <c r="J33" s="109"/>
      <c r="K33" s="109"/>
      <c r="L33" s="110"/>
      <c r="AC33" s="78"/>
      <c r="AD33" s="78"/>
      <c r="AE33" s="78"/>
    </row>
    <row r="34" spans="2:31" ht="15" customHeight="1" x14ac:dyDescent="0.25">
      <c r="B34" s="106">
        <f t="shared" si="2"/>
        <v>21</v>
      </c>
      <c r="C34" s="107"/>
      <c r="D34" s="108"/>
      <c r="E34" s="108"/>
      <c r="F34" s="108"/>
      <c r="G34" s="109"/>
      <c r="H34" s="109"/>
      <c r="I34" s="109"/>
      <c r="J34" s="109"/>
      <c r="K34" s="109"/>
      <c r="L34" s="110"/>
      <c r="AC34" s="78"/>
      <c r="AD34" s="78"/>
      <c r="AE34" s="78"/>
    </row>
    <row r="35" spans="2:31" ht="15" customHeight="1" x14ac:dyDescent="0.25">
      <c r="B35" s="106">
        <f t="shared" si="2"/>
        <v>22</v>
      </c>
      <c r="C35" s="107"/>
      <c r="D35" s="108"/>
      <c r="E35" s="108"/>
      <c r="F35" s="108"/>
      <c r="G35" s="109"/>
      <c r="H35" s="109"/>
      <c r="I35" s="109"/>
      <c r="J35" s="109"/>
      <c r="K35" s="109"/>
      <c r="L35" s="110"/>
      <c r="AC35" s="78"/>
      <c r="AD35" s="78"/>
      <c r="AE35" s="78"/>
    </row>
    <row r="36" spans="2:31" ht="15" customHeight="1" x14ac:dyDescent="0.25">
      <c r="B36" s="106">
        <f t="shared" si="2"/>
        <v>23</v>
      </c>
      <c r="C36" s="107"/>
      <c r="D36" s="108"/>
      <c r="E36" s="108"/>
      <c r="F36" s="108"/>
      <c r="G36" s="109"/>
      <c r="H36" s="109"/>
      <c r="I36" s="109"/>
      <c r="J36" s="109"/>
      <c r="K36" s="109"/>
      <c r="L36" s="110"/>
      <c r="AC36" s="78"/>
      <c r="AD36" s="78"/>
      <c r="AE36" s="78"/>
    </row>
    <row r="37" spans="2:31" ht="15" customHeight="1" x14ac:dyDescent="0.25">
      <c r="B37" s="106">
        <f t="shared" si="2"/>
        <v>24</v>
      </c>
      <c r="C37" s="107"/>
      <c r="D37" s="108"/>
      <c r="E37" s="108"/>
      <c r="F37" s="108"/>
      <c r="G37" s="109"/>
      <c r="H37" s="109"/>
      <c r="I37" s="109"/>
      <c r="J37" s="109"/>
      <c r="K37" s="109"/>
      <c r="L37" s="110"/>
      <c r="AC37" s="78"/>
      <c r="AD37" s="78"/>
      <c r="AE37" s="78"/>
    </row>
    <row r="38" spans="2:31" ht="15" customHeight="1" x14ac:dyDescent="0.25">
      <c r="B38" s="106">
        <f t="shared" si="2"/>
        <v>25</v>
      </c>
      <c r="C38" s="107"/>
      <c r="D38" s="108"/>
      <c r="E38" s="108"/>
      <c r="F38" s="108"/>
      <c r="G38" s="109"/>
      <c r="H38" s="109"/>
      <c r="I38" s="109"/>
      <c r="J38" s="109"/>
      <c r="K38" s="109"/>
      <c r="L38" s="110"/>
      <c r="AC38" s="78"/>
      <c r="AD38" s="78"/>
      <c r="AE38" s="78"/>
    </row>
    <row r="39" spans="2:31" ht="15" customHeight="1" x14ac:dyDescent="0.25">
      <c r="B39" s="106">
        <f t="shared" si="2"/>
        <v>26</v>
      </c>
      <c r="C39" s="107"/>
      <c r="D39" s="108"/>
      <c r="E39" s="108"/>
      <c r="F39" s="108"/>
      <c r="G39" s="109"/>
      <c r="H39" s="109"/>
      <c r="I39" s="109"/>
      <c r="J39" s="109"/>
      <c r="K39" s="109"/>
      <c r="L39" s="110"/>
      <c r="AC39" s="78"/>
      <c r="AD39" s="78"/>
      <c r="AE39" s="78"/>
    </row>
    <row r="40" spans="2:31" ht="15" customHeight="1" x14ac:dyDescent="0.25">
      <c r="B40" s="106">
        <f t="shared" si="2"/>
        <v>27</v>
      </c>
      <c r="C40" s="107"/>
      <c r="D40" s="108"/>
      <c r="E40" s="108"/>
      <c r="F40" s="108"/>
      <c r="G40" s="109"/>
      <c r="H40" s="109"/>
      <c r="I40" s="109"/>
      <c r="J40" s="109"/>
      <c r="K40" s="109"/>
      <c r="L40" s="110"/>
      <c r="AC40" s="78"/>
      <c r="AD40" s="78"/>
      <c r="AE40" s="78"/>
    </row>
    <row r="41" spans="2:31" ht="15" customHeight="1" x14ac:dyDescent="0.25">
      <c r="B41" s="106">
        <f t="shared" si="2"/>
        <v>28</v>
      </c>
      <c r="C41" s="107"/>
      <c r="D41" s="108"/>
      <c r="E41" s="108"/>
      <c r="F41" s="108"/>
      <c r="G41" s="109"/>
      <c r="H41" s="109"/>
      <c r="I41" s="109"/>
      <c r="J41" s="109"/>
      <c r="K41" s="109"/>
      <c r="L41" s="110"/>
      <c r="AC41" s="78"/>
      <c r="AD41" s="78"/>
      <c r="AE41" s="78"/>
    </row>
    <row r="42" spans="2:31" ht="15" customHeight="1" x14ac:dyDescent="0.25">
      <c r="B42" s="106">
        <f t="shared" si="2"/>
        <v>29</v>
      </c>
      <c r="C42" s="107"/>
      <c r="D42" s="108"/>
      <c r="E42" s="108"/>
      <c r="F42" s="108"/>
      <c r="G42" s="109"/>
      <c r="H42" s="109"/>
      <c r="I42" s="109"/>
      <c r="J42" s="109"/>
      <c r="K42" s="109"/>
      <c r="L42" s="110"/>
      <c r="AC42" s="78"/>
      <c r="AD42" s="78"/>
      <c r="AE42" s="78"/>
    </row>
    <row r="43" spans="2:31" ht="15" customHeight="1" x14ac:dyDescent="0.25">
      <c r="B43" s="106">
        <f t="shared" si="2"/>
        <v>30</v>
      </c>
      <c r="C43" s="111"/>
      <c r="D43" s="108"/>
      <c r="E43" s="108"/>
      <c r="F43" s="108"/>
      <c r="G43" s="109"/>
      <c r="H43" s="109"/>
      <c r="I43" s="109"/>
      <c r="J43" s="109"/>
      <c r="K43" s="109"/>
      <c r="L43" s="110"/>
      <c r="AC43" s="78"/>
      <c r="AD43" s="78"/>
      <c r="AE43" s="78"/>
    </row>
    <row r="44" spans="2:31" ht="15" customHeight="1" x14ac:dyDescent="0.25">
      <c r="B44" s="106">
        <f t="shared" si="2"/>
        <v>31</v>
      </c>
      <c r="C44" s="107"/>
      <c r="D44" s="108"/>
      <c r="E44" s="108"/>
      <c r="F44" s="108"/>
      <c r="G44" s="109"/>
      <c r="H44" s="109"/>
      <c r="I44" s="109"/>
      <c r="J44" s="109"/>
      <c r="K44" s="109"/>
      <c r="L44" s="110"/>
      <c r="AC44" s="78"/>
      <c r="AD44" s="78"/>
      <c r="AE44" s="78"/>
    </row>
    <row r="45" spans="2:31" ht="15" customHeight="1" x14ac:dyDescent="0.25">
      <c r="B45" s="106">
        <f t="shared" si="2"/>
        <v>32</v>
      </c>
      <c r="C45" s="107"/>
      <c r="D45" s="108"/>
      <c r="E45" s="108"/>
      <c r="F45" s="108"/>
      <c r="G45" s="109"/>
      <c r="H45" s="109"/>
      <c r="I45" s="109"/>
      <c r="J45" s="109"/>
      <c r="K45" s="109"/>
      <c r="L45" s="110"/>
      <c r="AC45" s="78"/>
      <c r="AD45" s="78"/>
      <c r="AE45" s="78"/>
    </row>
    <row r="46" spans="2:31" ht="15" customHeight="1" x14ac:dyDescent="0.25">
      <c r="B46" s="106">
        <f t="shared" si="2"/>
        <v>33</v>
      </c>
      <c r="C46" s="107"/>
      <c r="D46" s="108"/>
      <c r="E46" s="108"/>
      <c r="F46" s="108"/>
      <c r="G46" s="109"/>
      <c r="H46" s="109"/>
      <c r="I46" s="109"/>
      <c r="J46" s="109"/>
      <c r="K46" s="109"/>
      <c r="L46" s="110"/>
      <c r="AC46" s="78"/>
      <c r="AD46" s="78"/>
      <c r="AE46" s="78"/>
    </row>
    <row r="47" spans="2:31" ht="15" customHeight="1" x14ac:dyDescent="0.25">
      <c r="B47" s="106">
        <f t="shared" si="2"/>
        <v>34</v>
      </c>
      <c r="C47" s="107"/>
      <c r="D47" s="108"/>
      <c r="E47" s="108"/>
      <c r="F47" s="108"/>
      <c r="G47" s="109"/>
      <c r="H47" s="109"/>
      <c r="I47" s="109"/>
      <c r="J47" s="109"/>
      <c r="K47" s="109"/>
      <c r="L47" s="110"/>
      <c r="AC47" s="78"/>
      <c r="AD47" s="78"/>
      <c r="AE47" s="78"/>
    </row>
    <row r="48" spans="2:31" ht="15" customHeight="1" x14ac:dyDescent="0.25">
      <c r="B48" s="106">
        <f t="shared" si="2"/>
        <v>35</v>
      </c>
      <c r="C48" s="107"/>
      <c r="D48" s="108"/>
      <c r="E48" s="108"/>
      <c r="F48" s="108"/>
      <c r="G48" s="109"/>
      <c r="H48" s="109"/>
      <c r="I48" s="109"/>
      <c r="J48" s="109"/>
      <c r="K48" s="109"/>
      <c r="L48" s="110"/>
      <c r="AC48" s="78"/>
      <c r="AD48" s="78"/>
      <c r="AE48" s="78"/>
    </row>
    <row r="49" spans="2:31" ht="15" customHeight="1" x14ac:dyDescent="0.25">
      <c r="B49" s="106">
        <f t="shared" si="2"/>
        <v>36</v>
      </c>
      <c r="C49" s="107"/>
      <c r="D49" s="108"/>
      <c r="E49" s="108"/>
      <c r="F49" s="108"/>
      <c r="G49" s="109"/>
      <c r="H49" s="109"/>
      <c r="I49" s="109"/>
      <c r="J49" s="109"/>
      <c r="K49" s="109"/>
      <c r="L49" s="110"/>
      <c r="AC49" s="78"/>
      <c r="AD49" s="78"/>
      <c r="AE49" s="78"/>
    </row>
    <row r="50" spans="2:31" ht="15" customHeight="1" x14ac:dyDescent="0.25">
      <c r="B50" s="106">
        <f t="shared" si="2"/>
        <v>37</v>
      </c>
      <c r="C50" s="107"/>
      <c r="D50" s="108"/>
      <c r="E50" s="108"/>
      <c r="F50" s="108"/>
      <c r="G50" s="109"/>
      <c r="H50" s="109"/>
      <c r="I50" s="109"/>
      <c r="J50" s="109"/>
      <c r="K50" s="109"/>
      <c r="L50" s="110"/>
      <c r="AC50" s="78"/>
      <c r="AD50" s="78"/>
      <c r="AE50" s="78"/>
    </row>
    <row r="51" spans="2:31" ht="15" customHeight="1" x14ac:dyDescent="0.25">
      <c r="B51" s="106">
        <f t="shared" si="2"/>
        <v>38</v>
      </c>
      <c r="C51" s="107"/>
      <c r="D51" s="108"/>
      <c r="E51" s="108"/>
      <c r="F51" s="108"/>
      <c r="G51" s="109"/>
      <c r="H51" s="109"/>
      <c r="I51" s="109"/>
      <c r="J51" s="109"/>
      <c r="K51" s="109"/>
      <c r="L51" s="110"/>
      <c r="AC51" s="78"/>
      <c r="AD51" s="78"/>
      <c r="AE51" s="78"/>
    </row>
    <row r="52" spans="2:31" ht="15" customHeight="1" x14ac:dyDescent="0.25">
      <c r="B52" s="106">
        <f t="shared" si="2"/>
        <v>39</v>
      </c>
      <c r="C52" s="107"/>
      <c r="D52" s="108"/>
      <c r="E52" s="108"/>
      <c r="F52" s="108"/>
      <c r="G52" s="109"/>
      <c r="H52" s="109"/>
      <c r="I52" s="109"/>
      <c r="J52" s="109"/>
      <c r="K52" s="109"/>
      <c r="L52" s="110"/>
      <c r="AC52" s="78"/>
      <c r="AD52" s="78"/>
      <c r="AE52" s="78"/>
    </row>
    <row r="53" spans="2:31" ht="15" customHeight="1" thickBot="1" x14ac:dyDescent="0.3">
      <c r="B53" s="113">
        <f t="shared" si="2"/>
        <v>40</v>
      </c>
      <c r="C53" s="114"/>
      <c r="D53" s="115"/>
      <c r="E53" s="115"/>
      <c r="F53" s="115"/>
      <c r="G53" s="116"/>
      <c r="H53" s="116"/>
      <c r="I53" s="116"/>
      <c r="J53" s="116"/>
      <c r="K53" s="116"/>
      <c r="L53" s="117"/>
      <c r="AC53" s="78"/>
      <c r="AD53" s="78"/>
      <c r="AE53" s="78"/>
    </row>
    <row r="54" spans="2:31" s="1" customFormat="1" ht="6" customHeight="1" thickTop="1" thickBot="1" x14ac:dyDescent="0.3"/>
    <row r="55" spans="2:31" ht="18" customHeight="1" thickBot="1" x14ac:dyDescent="0.3">
      <c r="B55" s="118"/>
      <c r="C55" s="119" t="s">
        <v>91</v>
      </c>
      <c r="D55" s="120"/>
      <c r="E55" s="120"/>
      <c r="F55" s="120"/>
      <c r="G55" s="120"/>
      <c r="H55" s="120"/>
      <c r="I55" s="121"/>
      <c r="J55" s="122">
        <f>SUM(J14:J53)</f>
        <v>-13.630000000000003</v>
      </c>
      <c r="K55" s="122">
        <f>SUM(K14:K54)</f>
        <v>98.839999999999989</v>
      </c>
      <c r="L55" s="123">
        <f>+K55+J55</f>
        <v>85.20999999999998</v>
      </c>
    </row>
    <row r="56" spans="2:31" ht="18" customHeight="1" thickBot="1" x14ac:dyDescent="0.3">
      <c r="B56" s="118"/>
      <c r="C56" s="119" t="s">
        <v>2</v>
      </c>
      <c r="D56" s="120"/>
      <c r="E56" s="120"/>
      <c r="F56" s="120"/>
      <c r="G56" s="120"/>
      <c r="H56" s="120"/>
      <c r="I56" s="120"/>
      <c r="J56" s="124"/>
      <c r="K56" s="125"/>
      <c r="L56" s="126">
        <f>+L55+L13</f>
        <v>85.20999999999998</v>
      </c>
    </row>
    <row r="57" spans="2:31" ht="9" customHeight="1" x14ac:dyDescent="0.25"/>
  </sheetData>
  <mergeCells count="1">
    <mergeCell ref="B2:L2"/>
  </mergeCells>
  <phoneticPr fontId="0" type="noConversion"/>
  <pageMargins left="0.55118110236220474" right="0.15748031496062992" top="0.25" bottom="0.85" header="0.16" footer="0.59"/>
  <pageSetup paperSize="9" scale="90" orientation="portrait" horizontalDpi="300" verticalDpi="300" r:id="rId1"/>
  <headerFooter alignWithMargins="0">
    <oddFooter>&amp;LYÜKLENİCİ&amp;CHAKEDİŞ-PLANLAMA&amp;RPROJE MÜD.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9">
    <tabColor theme="8" tint="0.39997558519241921"/>
  </sheetPr>
  <dimension ref="B1:AE570"/>
  <sheetViews>
    <sheetView showGridLines="0" showZeros="0" zoomScaleNormal="100" zoomScaleSheetLayoutView="115" workbookViewId="0">
      <selection activeCell="E5" sqref="E5"/>
    </sheetView>
  </sheetViews>
  <sheetFormatPr defaultRowHeight="12" x14ac:dyDescent="0.25"/>
  <cols>
    <col min="1" max="1" width="3.5" style="54" customWidth="1"/>
    <col min="2" max="2" width="6.625" style="54" customWidth="1"/>
    <col min="3" max="3" width="28.625" style="54" customWidth="1"/>
    <col min="4" max="5" width="4.625" style="54" customWidth="1"/>
    <col min="6" max="9" width="5.625" style="54" customWidth="1"/>
    <col min="10" max="10" width="7.25" style="54" customWidth="1"/>
    <col min="11" max="11" width="8.625" style="54" customWidth="1"/>
    <col min="12" max="12" width="8.875" style="54" customWidth="1"/>
    <col min="13" max="16384" width="9" style="54"/>
  </cols>
  <sheetData>
    <row r="1" spans="2:31" ht="9" customHeight="1" thickBot="1" x14ac:dyDescent="0.3"/>
    <row r="2" spans="2:31" ht="25.5" customHeight="1" x14ac:dyDescent="0.25">
      <c r="B2" s="518" t="s">
        <v>51</v>
      </c>
      <c r="C2" s="519"/>
      <c r="D2" s="519"/>
      <c r="E2" s="519"/>
      <c r="F2" s="519"/>
      <c r="G2" s="519"/>
      <c r="H2" s="519"/>
      <c r="I2" s="519"/>
      <c r="J2" s="519"/>
      <c r="K2" s="519"/>
      <c r="L2" s="520"/>
    </row>
    <row r="3" spans="2:31" ht="15" customHeight="1" x14ac:dyDescent="0.25">
      <c r="B3" s="55"/>
      <c r="C3" s="56"/>
      <c r="D3" s="56"/>
      <c r="E3" s="56"/>
      <c r="F3" s="56"/>
      <c r="G3" s="56"/>
      <c r="H3" s="56"/>
      <c r="I3" s="56"/>
      <c r="J3" s="56"/>
      <c r="K3" s="57" t="s">
        <v>92</v>
      </c>
      <c r="L3" s="58">
        <v>1</v>
      </c>
    </row>
    <row r="4" spans="2:31" ht="25.5" customHeight="1" x14ac:dyDescent="0.25">
      <c r="B4" s="59" t="s">
        <v>47</v>
      </c>
      <c r="C4" s="60"/>
      <c r="D4" s="60" t="s">
        <v>52</v>
      </c>
      <c r="E4" s="60" t="str">
        <f>Kapak!F20</f>
        <v>TD-TK-07.004</v>
      </c>
      <c r="F4" s="20"/>
      <c r="G4" s="61"/>
      <c r="H4" s="61"/>
      <c r="I4" s="61"/>
      <c r="J4" s="61"/>
      <c r="K4" s="57"/>
      <c r="L4" s="62"/>
    </row>
    <row r="5" spans="2:31" ht="15" x14ac:dyDescent="0.25">
      <c r="B5" s="59" t="s">
        <v>896</v>
      </c>
      <c r="C5" s="60"/>
      <c r="D5" s="60" t="s">
        <v>52</v>
      </c>
      <c r="E5" s="60" t="str">
        <f>Kapak!F19</f>
        <v>HAFZULLAH İNŞ. MİM. BİLİŞ. TİC. LTD. ŞTİ. LTD.ŞTİ.</v>
      </c>
      <c r="F5" s="20"/>
      <c r="G5" s="63"/>
      <c r="H5" s="64"/>
      <c r="I5" s="63"/>
      <c r="J5" s="65"/>
      <c r="K5" s="57"/>
      <c r="L5" s="66"/>
    </row>
    <row r="6" spans="2:31" ht="15" x14ac:dyDescent="0.25">
      <c r="B6" s="59" t="s">
        <v>69</v>
      </c>
      <c r="C6" s="67"/>
      <c r="D6" s="68" t="s">
        <v>52</v>
      </c>
      <c r="E6" s="67" t="str">
        <f>Kapak!F18</f>
        <v>İŞ MERKEZİ KABA İŞLER KEŞİF</v>
      </c>
      <c r="F6" s="20"/>
      <c r="G6" s="63"/>
      <c r="H6" s="63"/>
      <c r="I6" s="63"/>
      <c r="J6" s="65"/>
      <c r="K6" s="57"/>
      <c r="L6" s="66"/>
    </row>
    <row r="7" spans="2:31" ht="15" x14ac:dyDescent="0.25">
      <c r="B7" s="59" t="s">
        <v>53</v>
      </c>
      <c r="C7" s="60"/>
      <c r="D7" s="60" t="s">
        <v>52</v>
      </c>
      <c r="E7" s="60" t="s">
        <v>100</v>
      </c>
      <c r="F7" s="20"/>
      <c r="G7" s="63"/>
      <c r="H7" s="63"/>
      <c r="I7" s="63"/>
      <c r="J7" s="65"/>
      <c r="K7" s="57"/>
      <c r="L7" s="66"/>
    </row>
    <row r="8" spans="2:31" ht="15" customHeight="1" thickBot="1" x14ac:dyDescent="0.3">
      <c r="B8" s="69" t="s">
        <v>54</v>
      </c>
      <c r="C8" s="70"/>
      <c r="D8" s="70" t="s">
        <v>52</v>
      </c>
      <c r="E8" s="70" t="s">
        <v>102</v>
      </c>
      <c r="F8" s="71"/>
      <c r="G8" s="71"/>
      <c r="H8" s="71"/>
      <c r="I8" s="71"/>
      <c r="J8" s="71"/>
      <c r="K8" s="70" t="s">
        <v>55</v>
      </c>
      <c r="L8" s="72"/>
    </row>
    <row r="9" spans="2:31" ht="4.5" customHeight="1" thickBot="1" x14ac:dyDescent="0.3">
      <c r="B9" s="73"/>
      <c r="C9" s="74"/>
      <c r="D9" s="75"/>
      <c r="E9" s="75"/>
      <c r="F9" s="76"/>
      <c r="G9" s="77"/>
      <c r="K9" s="78"/>
    </row>
    <row r="10" spans="2:31" ht="18" customHeight="1" thickTop="1" x14ac:dyDescent="0.25">
      <c r="B10" s="79" t="s">
        <v>1</v>
      </c>
      <c r="C10" s="80" t="s">
        <v>1</v>
      </c>
      <c r="D10" s="80"/>
      <c r="E10" s="80"/>
      <c r="F10" s="81"/>
      <c r="G10" s="82" t="s">
        <v>56</v>
      </c>
      <c r="H10" s="82"/>
      <c r="I10" s="83"/>
      <c r="J10" s="80"/>
      <c r="K10" s="84"/>
      <c r="L10" s="85" t="s">
        <v>2</v>
      </c>
    </row>
    <row r="11" spans="2:31" ht="38.25" customHeight="1" thickBot="1" x14ac:dyDescent="0.3">
      <c r="B11" s="86" t="s">
        <v>57</v>
      </c>
      <c r="C11" s="87" t="s">
        <v>82</v>
      </c>
      <c r="D11" s="88" t="s">
        <v>74</v>
      </c>
      <c r="E11" s="89" t="s">
        <v>68</v>
      </c>
      <c r="F11" s="90" t="s">
        <v>58</v>
      </c>
      <c r="G11" s="91" t="s">
        <v>60</v>
      </c>
      <c r="H11" s="91" t="s">
        <v>59</v>
      </c>
      <c r="I11" s="90" t="s">
        <v>61</v>
      </c>
      <c r="J11" s="92" t="s">
        <v>62</v>
      </c>
      <c r="K11" s="87" t="s">
        <v>63</v>
      </c>
      <c r="L11" s="93" t="s">
        <v>64</v>
      </c>
    </row>
    <row r="12" spans="2:31" s="1" customFormat="1" ht="4.5" customHeight="1" thickTop="1" thickBot="1" x14ac:dyDescent="0.3"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</row>
    <row r="13" spans="2:31" ht="18" customHeight="1" thickBot="1" x14ac:dyDescent="0.3">
      <c r="B13" s="95"/>
      <c r="C13" s="96" t="s">
        <v>65</v>
      </c>
      <c r="D13" s="97"/>
      <c r="E13" s="97"/>
      <c r="F13" s="98"/>
      <c r="G13" s="99"/>
      <c r="H13" s="99"/>
      <c r="I13" s="99"/>
      <c r="J13" s="97"/>
      <c r="K13" s="97"/>
      <c r="L13" s="100"/>
    </row>
    <row r="14" spans="2:31" ht="15" customHeight="1" thickTop="1" x14ac:dyDescent="0.25">
      <c r="B14" s="101">
        <f t="shared" ref="B14:B22" si="0">+B13+1</f>
        <v>1</v>
      </c>
      <c r="C14" s="102" t="s">
        <v>113</v>
      </c>
      <c r="D14" s="103"/>
      <c r="E14" s="103"/>
      <c r="F14" s="103"/>
      <c r="G14" s="104"/>
      <c r="H14" s="104"/>
      <c r="I14" s="104"/>
      <c r="J14" s="104" t="str">
        <f>IF($E14&lt;0,$E14*$F14*$G14*$H14*$I14,IF($E14&gt;0,"",""))</f>
        <v/>
      </c>
      <c r="K14" s="104" t="str">
        <f>IF($E14&gt;0,$E14*$F14*$G14*$H14*$I14,IF($F14&lt;0,"",""))</f>
        <v/>
      </c>
      <c r="L14" s="105" t="str">
        <f>+K14</f>
        <v/>
      </c>
      <c r="AC14" s="78"/>
      <c r="AD14" s="78"/>
      <c r="AE14" s="78"/>
    </row>
    <row r="15" spans="2:31" ht="15" customHeight="1" x14ac:dyDescent="0.25">
      <c r="B15" s="106">
        <f t="shared" si="0"/>
        <v>2</v>
      </c>
      <c r="C15" s="107" t="s">
        <v>114</v>
      </c>
      <c r="D15" s="108" t="s">
        <v>93</v>
      </c>
      <c r="E15" s="108">
        <v>1</v>
      </c>
      <c r="F15" s="108">
        <v>1</v>
      </c>
      <c r="G15" s="109">
        <v>1.7</v>
      </c>
      <c r="H15" s="109">
        <v>1</v>
      </c>
      <c r="I15" s="109">
        <v>2.8</v>
      </c>
      <c r="J15" s="109" t="str">
        <f>IF($E15&lt;0,$E15*$F15*$G15*$H15*$I15,IF($E15&gt;0,"",""))</f>
        <v/>
      </c>
      <c r="K15" s="109">
        <f>IF($E15&gt;0,$E15*$F15*$G15*$H15*$I15,IF($F15&lt;0,"",""))</f>
        <v>4.76</v>
      </c>
      <c r="L15" s="110">
        <f>+K15</f>
        <v>4.76</v>
      </c>
      <c r="AC15" s="78"/>
      <c r="AD15" s="78"/>
      <c r="AE15" s="78"/>
    </row>
    <row r="16" spans="2:31" ht="15" customHeight="1" x14ac:dyDescent="0.25">
      <c r="B16" s="106">
        <f t="shared" si="0"/>
        <v>3</v>
      </c>
      <c r="C16" s="107" t="s">
        <v>109</v>
      </c>
      <c r="D16" s="108" t="s">
        <v>93</v>
      </c>
      <c r="E16" s="108">
        <v>-1</v>
      </c>
      <c r="F16" s="108">
        <v>1</v>
      </c>
      <c r="G16" s="109">
        <v>1</v>
      </c>
      <c r="H16" s="109">
        <v>1</v>
      </c>
      <c r="I16" s="109">
        <v>2.1</v>
      </c>
      <c r="J16" s="109">
        <f>IF($E16&lt;0,$E16*$F16*$G16*$H16*$I16,IF($E16&gt;0,"",""))</f>
        <v>-2.1</v>
      </c>
      <c r="K16" s="109" t="str">
        <f>IF($E16&gt;0,$E16*$F16*$G16*$H16*$I16,IF($F16&lt;0,"",""))</f>
        <v/>
      </c>
      <c r="L16" s="110" t="str">
        <f>+K16</f>
        <v/>
      </c>
      <c r="AC16" s="78"/>
      <c r="AD16" s="78"/>
      <c r="AE16" s="78"/>
    </row>
    <row r="17" spans="2:31" ht="15" customHeight="1" x14ac:dyDescent="0.25">
      <c r="B17" s="106">
        <f t="shared" si="0"/>
        <v>4</v>
      </c>
      <c r="C17" s="107" t="s">
        <v>115</v>
      </c>
      <c r="D17" s="108" t="s">
        <v>93</v>
      </c>
      <c r="E17" s="108">
        <v>1</v>
      </c>
      <c r="F17" s="108">
        <v>1</v>
      </c>
      <c r="G17" s="109">
        <v>11.52</v>
      </c>
      <c r="H17" s="109">
        <v>1</v>
      </c>
      <c r="I17" s="109">
        <v>2.6</v>
      </c>
      <c r="J17" s="109" t="str">
        <f t="shared" ref="J17:J54" si="1">IF($E17&lt;0,$E17*$F17*$G17*$H17*$I17,IF($E17&gt;0,"",""))</f>
        <v/>
      </c>
      <c r="K17" s="109">
        <f t="shared" ref="K17:K53" si="2">IF($E17&gt;0,$E17*$F17*$G17*$H17*$I17,IF($F17&lt;0,"",""))</f>
        <v>29.951999999999998</v>
      </c>
      <c r="L17" s="110">
        <f t="shared" ref="L17:L54" si="3">+K17</f>
        <v>29.951999999999998</v>
      </c>
      <c r="AC17" s="78"/>
      <c r="AD17" s="78"/>
      <c r="AE17" s="78"/>
    </row>
    <row r="18" spans="2:31" ht="15" customHeight="1" x14ac:dyDescent="0.25">
      <c r="B18" s="106">
        <f t="shared" si="0"/>
        <v>5</v>
      </c>
      <c r="C18" s="107" t="s">
        <v>116</v>
      </c>
      <c r="D18" s="108" t="s">
        <v>93</v>
      </c>
      <c r="E18" s="108">
        <v>-1</v>
      </c>
      <c r="F18" s="108">
        <v>2</v>
      </c>
      <c r="G18" s="109">
        <v>2</v>
      </c>
      <c r="H18" s="109">
        <v>1</v>
      </c>
      <c r="I18" s="109">
        <v>1.5</v>
      </c>
      <c r="J18" s="109">
        <f t="shared" si="1"/>
        <v>-6</v>
      </c>
      <c r="K18" s="109" t="str">
        <f t="shared" si="2"/>
        <v/>
      </c>
      <c r="L18" s="110" t="str">
        <f t="shared" si="3"/>
        <v/>
      </c>
      <c r="AC18" s="78"/>
      <c r="AD18" s="78"/>
      <c r="AE18" s="78"/>
    </row>
    <row r="19" spans="2:31" ht="15" customHeight="1" x14ac:dyDescent="0.25">
      <c r="B19" s="106">
        <f t="shared" si="0"/>
        <v>6</v>
      </c>
      <c r="C19" s="107" t="s">
        <v>117</v>
      </c>
      <c r="D19" s="108" t="s">
        <v>93</v>
      </c>
      <c r="E19" s="108">
        <v>1</v>
      </c>
      <c r="F19" s="108">
        <v>1</v>
      </c>
      <c r="G19" s="109">
        <v>1.25</v>
      </c>
      <c r="H19" s="109">
        <v>1</v>
      </c>
      <c r="I19" s="109">
        <v>2.8</v>
      </c>
      <c r="J19" s="109" t="str">
        <f t="shared" si="1"/>
        <v/>
      </c>
      <c r="K19" s="109">
        <f t="shared" si="2"/>
        <v>3.5</v>
      </c>
      <c r="L19" s="110">
        <f t="shared" si="3"/>
        <v>3.5</v>
      </c>
      <c r="AC19" s="78"/>
      <c r="AD19" s="78"/>
      <c r="AE19" s="78"/>
    </row>
    <row r="20" spans="2:31" ht="15" customHeight="1" x14ac:dyDescent="0.25">
      <c r="B20" s="106">
        <f t="shared" si="0"/>
        <v>7</v>
      </c>
      <c r="C20" s="111" t="s">
        <v>118</v>
      </c>
      <c r="D20" s="108"/>
      <c r="E20" s="108"/>
      <c r="F20" s="108"/>
      <c r="G20" s="109"/>
      <c r="H20" s="109"/>
      <c r="I20" s="109"/>
      <c r="J20" s="109" t="str">
        <f t="shared" si="1"/>
        <v/>
      </c>
      <c r="K20" s="109" t="str">
        <f t="shared" si="2"/>
        <v/>
      </c>
      <c r="L20" s="110" t="str">
        <f t="shared" si="3"/>
        <v/>
      </c>
      <c r="AC20" s="78"/>
      <c r="AD20" s="78"/>
      <c r="AE20" s="78"/>
    </row>
    <row r="21" spans="2:31" ht="15" customHeight="1" x14ac:dyDescent="0.25">
      <c r="B21" s="106">
        <f t="shared" si="0"/>
        <v>8</v>
      </c>
      <c r="C21" s="107" t="s">
        <v>114</v>
      </c>
      <c r="D21" s="108" t="s">
        <v>93</v>
      </c>
      <c r="E21" s="108">
        <v>1</v>
      </c>
      <c r="F21" s="108">
        <v>1</v>
      </c>
      <c r="G21" s="109">
        <v>1.7</v>
      </c>
      <c r="H21" s="109">
        <v>1</v>
      </c>
      <c r="I21" s="109">
        <v>2.8</v>
      </c>
      <c r="J21" s="109" t="str">
        <f t="shared" si="1"/>
        <v/>
      </c>
      <c r="K21" s="109">
        <f t="shared" si="2"/>
        <v>4.76</v>
      </c>
      <c r="L21" s="110">
        <f t="shared" si="3"/>
        <v>4.76</v>
      </c>
      <c r="AC21" s="78"/>
      <c r="AD21" s="78"/>
      <c r="AE21" s="78"/>
    </row>
    <row r="22" spans="2:31" ht="15" customHeight="1" x14ac:dyDescent="0.25">
      <c r="B22" s="106">
        <f t="shared" si="0"/>
        <v>9</v>
      </c>
      <c r="C22" s="107" t="s">
        <v>109</v>
      </c>
      <c r="D22" s="108" t="s">
        <v>93</v>
      </c>
      <c r="E22" s="108">
        <v>-1</v>
      </c>
      <c r="F22" s="108">
        <v>1</v>
      </c>
      <c r="G22" s="109">
        <v>1</v>
      </c>
      <c r="H22" s="109">
        <v>1</v>
      </c>
      <c r="I22" s="109">
        <v>2.1</v>
      </c>
      <c r="J22" s="109">
        <f t="shared" si="1"/>
        <v>-2.1</v>
      </c>
      <c r="K22" s="109" t="str">
        <f t="shared" si="2"/>
        <v/>
      </c>
      <c r="L22" s="110" t="str">
        <f t="shared" si="3"/>
        <v/>
      </c>
      <c r="AC22" s="78"/>
      <c r="AD22" s="78"/>
      <c r="AE22" s="78"/>
    </row>
    <row r="23" spans="2:31" ht="15" customHeight="1" x14ac:dyDescent="0.25">
      <c r="B23" s="106">
        <f t="shared" ref="B23:B54" si="4">+B22+1</f>
        <v>10</v>
      </c>
      <c r="C23" s="107" t="s">
        <v>115</v>
      </c>
      <c r="D23" s="108" t="s">
        <v>93</v>
      </c>
      <c r="E23" s="108">
        <v>1</v>
      </c>
      <c r="F23" s="108">
        <v>1</v>
      </c>
      <c r="G23" s="109">
        <v>11.52</v>
      </c>
      <c r="H23" s="109">
        <v>1</v>
      </c>
      <c r="I23" s="109">
        <v>2.6</v>
      </c>
      <c r="J23" s="109" t="str">
        <f t="shared" si="1"/>
        <v/>
      </c>
      <c r="K23" s="109">
        <f t="shared" si="2"/>
        <v>29.951999999999998</v>
      </c>
      <c r="L23" s="110">
        <f t="shared" si="3"/>
        <v>29.951999999999998</v>
      </c>
      <c r="AC23" s="78"/>
      <c r="AD23" s="78"/>
      <c r="AE23" s="78"/>
    </row>
    <row r="24" spans="2:31" ht="15" customHeight="1" x14ac:dyDescent="0.25">
      <c r="B24" s="106">
        <f t="shared" si="4"/>
        <v>11</v>
      </c>
      <c r="C24" s="107" t="s">
        <v>116</v>
      </c>
      <c r="D24" s="108" t="s">
        <v>93</v>
      </c>
      <c r="E24" s="108">
        <v>-1</v>
      </c>
      <c r="F24" s="108">
        <v>2</v>
      </c>
      <c r="G24" s="109">
        <v>2</v>
      </c>
      <c r="H24" s="109">
        <v>1</v>
      </c>
      <c r="I24" s="109">
        <v>1.5</v>
      </c>
      <c r="J24" s="109">
        <f t="shared" si="1"/>
        <v>-6</v>
      </c>
      <c r="K24" s="109" t="str">
        <f t="shared" si="2"/>
        <v/>
      </c>
      <c r="L24" s="110" t="str">
        <f t="shared" si="3"/>
        <v/>
      </c>
      <c r="AC24" s="78"/>
      <c r="AD24" s="78"/>
      <c r="AE24" s="78"/>
    </row>
    <row r="25" spans="2:31" ht="15" customHeight="1" x14ac:dyDescent="0.25">
      <c r="B25" s="106">
        <f t="shared" si="4"/>
        <v>12</v>
      </c>
      <c r="C25" s="107" t="s">
        <v>119</v>
      </c>
      <c r="D25" s="108" t="s">
        <v>93</v>
      </c>
      <c r="E25" s="108">
        <v>1</v>
      </c>
      <c r="F25" s="108">
        <v>1</v>
      </c>
      <c r="G25" s="109">
        <v>4.67</v>
      </c>
      <c r="H25" s="109">
        <v>1</v>
      </c>
      <c r="I25" s="109">
        <v>2.6</v>
      </c>
      <c r="J25" s="109" t="str">
        <f t="shared" si="1"/>
        <v/>
      </c>
      <c r="K25" s="109">
        <f t="shared" si="2"/>
        <v>12.141999999999999</v>
      </c>
      <c r="L25" s="110">
        <f t="shared" si="3"/>
        <v>12.141999999999999</v>
      </c>
      <c r="AC25" s="78"/>
      <c r="AD25" s="78"/>
      <c r="AE25" s="78"/>
    </row>
    <row r="26" spans="2:31" ht="15" customHeight="1" x14ac:dyDescent="0.25">
      <c r="B26" s="106">
        <f t="shared" si="4"/>
        <v>13</v>
      </c>
      <c r="C26" s="107" t="s">
        <v>112</v>
      </c>
      <c r="D26" s="108" t="s">
        <v>93</v>
      </c>
      <c r="E26" s="108">
        <v>1</v>
      </c>
      <c r="F26" s="108">
        <v>1</v>
      </c>
      <c r="G26" s="109">
        <v>3.32</v>
      </c>
      <c r="H26" s="109">
        <v>1</v>
      </c>
      <c r="I26" s="109">
        <v>2.8</v>
      </c>
      <c r="J26" s="109" t="str">
        <f t="shared" si="1"/>
        <v/>
      </c>
      <c r="K26" s="109">
        <f t="shared" si="2"/>
        <v>9.2959999999999994</v>
      </c>
      <c r="L26" s="110">
        <f t="shared" si="3"/>
        <v>9.2959999999999994</v>
      </c>
      <c r="AC26" s="78"/>
      <c r="AD26" s="78"/>
      <c r="AE26" s="78"/>
    </row>
    <row r="27" spans="2:31" ht="15" customHeight="1" x14ac:dyDescent="0.25">
      <c r="B27" s="106">
        <f t="shared" si="4"/>
        <v>14</v>
      </c>
      <c r="C27" s="107" t="s">
        <v>109</v>
      </c>
      <c r="D27" s="108" t="s">
        <v>93</v>
      </c>
      <c r="E27" s="108">
        <v>-1</v>
      </c>
      <c r="F27" s="108">
        <v>1</v>
      </c>
      <c r="G27" s="109">
        <v>0.9</v>
      </c>
      <c r="H27" s="109">
        <v>1</v>
      </c>
      <c r="I27" s="109">
        <v>2.1</v>
      </c>
      <c r="J27" s="109">
        <f t="shared" si="1"/>
        <v>-1.8900000000000001</v>
      </c>
      <c r="K27" s="109" t="str">
        <f t="shared" si="2"/>
        <v/>
      </c>
      <c r="L27" s="110" t="str">
        <f t="shared" si="3"/>
        <v/>
      </c>
      <c r="AC27" s="78"/>
      <c r="AD27" s="78"/>
      <c r="AE27" s="78"/>
    </row>
    <row r="28" spans="2:31" ht="15" customHeight="1" x14ac:dyDescent="0.25">
      <c r="B28" s="106">
        <f t="shared" si="4"/>
        <v>15</v>
      </c>
      <c r="C28" s="112" t="s">
        <v>120</v>
      </c>
      <c r="D28" s="108"/>
      <c r="E28" s="108"/>
      <c r="F28" s="108"/>
      <c r="G28" s="109"/>
      <c r="H28" s="109"/>
      <c r="I28" s="109"/>
      <c r="J28" s="109" t="str">
        <f t="shared" si="1"/>
        <v/>
      </c>
      <c r="K28" s="109" t="str">
        <f t="shared" si="2"/>
        <v/>
      </c>
      <c r="L28" s="110" t="str">
        <f t="shared" si="3"/>
        <v/>
      </c>
      <c r="AC28" s="78"/>
      <c r="AD28" s="78"/>
      <c r="AE28" s="78"/>
    </row>
    <row r="29" spans="2:31" ht="15" customHeight="1" x14ac:dyDescent="0.25">
      <c r="B29" s="106">
        <f t="shared" si="4"/>
        <v>16</v>
      </c>
      <c r="C29" s="107" t="s">
        <v>121</v>
      </c>
      <c r="D29" s="108" t="s">
        <v>93</v>
      </c>
      <c r="E29" s="108">
        <v>1</v>
      </c>
      <c r="F29" s="108">
        <v>1</v>
      </c>
      <c r="G29" s="109">
        <v>18.54</v>
      </c>
      <c r="H29" s="109">
        <v>1</v>
      </c>
      <c r="I29" s="109">
        <v>4.4000000000000004</v>
      </c>
      <c r="J29" s="109" t="str">
        <f t="shared" si="1"/>
        <v/>
      </c>
      <c r="K29" s="109">
        <f t="shared" si="2"/>
        <v>81.576000000000008</v>
      </c>
      <c r="L29" s="110">
        <f t="shared" si="3"/>
        <v>81.576000000000008</v>
      </c>
      <c r="AC29" s="78"/>
      <c r="AD29" s="78"/>
      <c r="AE29" s="78"/>
    </row>
    <row r="30" spans="2:31" ht="15" customHeight="1" x14ac:dyDescent="0.25">
      <c r="B30" s="106">
        <f t="shared" si="4"/>
        <v>17</v>
      </c>
      <c r="C30" s="107" t="s">
        <v>122</v>
      </c>
      <c r="D30" s="108" t="s">
        <v>93</v>
      </c>
      <c r="E30" s="108">
        <v>-1</v>
      </c>
      <c r="F30" s="108">
        <v>1</v>
      </c>
      <c r="G30" s="109">
        <v>4.4000000000000004</v>
      </c>
      <c r="H30" s="109">
        <v>1</v>
      </c>
      <c r="I30" s="109">
        <v>4.4000000000000004</v>
      </c>
      <c r="J30" s="109">
        <f t="shared" si="1"/>
        <v>-19.360000000000003</v>
      </c>
      <c r="K30" s="109" t="str">
        <f t="shared" si="2"/>
        <v/>
      </c>
      <c r="L30" s="110" t="str">
        <f t="shared" si="3"/>
        <v/>
      </c>
      <c r="AC30" s="78"/>
      <c r="AD30" s="78"/>
      <c r="AE30" s="78"/>
    </row>
    <row r="31" spans="2:31" ht="15" customHeight="1" x14ac:dyDescent="0.25">
      <c r="B31" s="106">
        <f t="shared" si="4"/>
        <v>18</v>
      </c>
      <c r="C31" s="107" t="s">
        <v>122</v>
      </c>
      <c r="D31" s="108" t="s">
        <v>93</v>
      </c>
      <c r="E31" s="108">
        <v>-1</v>
      </c>
      <c r="F31" s="108">
        <v>1</v>
      </c>
      <c r="G31" s="109">
        <v>2.17</v>
      </c>
      <c r="H31" s="109">
        <v>1</v>
      </c>
      <c r="I31" s="109">
        <v>4.4000000000000004</v>
      </c>
      <c r="J31" s="109">
        <f t="shared" si="1"/>
        <v>-9.548</v>
      </c>
      <c r="K31" s="109" t="str">
        <f t="shared" si="2"/>
        <v/>
      </c>
      <c r="L31" s="110" t="str">
        <f t="shared" si="3"/>
        <v/>
      </c>
      <c r="AC31" s="78"/>
      <c r="AD31" s="78"/>
      <c r="AE31" s="78"/>
    </row>
    <row r="32" spans="2:31" ht="15" customHeight="1" x14ac:dyDescent="0.25">
      <c r="B32" s="106">
        <f t="shared" si="4"/>
        <v>19</v>
      </c>
      <c r="C32" s="107" t="s">
        <v>123</v>
      </c>
      <c r="D32" s="108" t="s">
        <v>93</v>
      </c>
      <c r="E32" s="108">
        <v>1</v>
      </c>
      <c r="F32" s="108">
        <v>1</v>
      </c>
      <c r="G32" s="109">
        <v>0.7</v>
      </c>
      <c r="H32" s="109">
        <v>1</v>
      </c>
      <c r="I32" s="109">
        <v>4.4000000000000004</v>
      </c>
      <c r="J32" s="109" t="str">
        <f t="shared" si="1"/>
        <v/>
      </c>
      <c r="K32" s="109">
        <f t="shared" si="2"/>
        <v>3.08</v>
      </c>
      <c r="L32" s="110">
        <f t="shared" si="3"/>
        <v>3.08</v>
      </c>
      <c r="AC32" s="78"/>
      <c r="AD32" s="78"/>
      <c r="AE32" s="78"/>
    </row>
    <row r="33" spans="2:31" ht="15" customHeight="1" x14ac:dyDescent="0.25">
      <c r="B33" s="106">
        <f t="shared" si="4"/>
        <v>20</v>
      </c>
      <c r="C33" s="107" t="s">
        <v>124</v>
      </c>
      <c r="D33" s="108" t="s">
        <v>93</v>
      </c>
      <c r="E33" s="108">
        <v>1</v>
      </c>
      <c r="F33" s="108">
        <v>1</v>
      </c>
      <c r="G33" s="109">
        <v>11.27</v>
      </c>
      <c r="H33" s="109">
        <v>1</v>
      </c>
      <c r="I33" s="109">
        <v>4.4000000000000004</v>
      </c>
      <c r="J33" s="109" t="str">
        <f t="shared" si="1"/>
        <v/>
      </c>
      <c r="K33" s="109">
        <f t="shared" si="2"/>
        <v>49.588000000000001</v>
      </c>
      <c r="L33" s="110">
        <f t="shared" si="3"/>
        <v>49.588000000000001</v>
      </c>
      <c r="AC33" s="78"/>
      <c r="AD33" s="78"/>
      <c r="AE33" s="78"/>
    </row>
    <row r="34" spans="2:31" ht="15" customHeight="1" x14ac:dyDescent="0.25">
      <c r="B34" s="106">
        <f t="shared" si="4"/>
        <v>21</v>
      </c>
      <c r="C34" s="111" t="s">
        <v>125</v>
      </c>
      <c r="D34" s="108"/>
      <c r="E34" s="108"/>
      <c r="F34" s="108"/>
      <c r="G34" s="109"/>
      <c r="H34" s="109"/>
      <c r="I34" s="109"/>
      <c r="J34" s="109" t="str">
        <f t="shared" si="1"/>
        <v/>
      </c>
      <c r="K34" s="109" t="str">
        <f t="shared" si="2"/>
        <v/>
      </c>
      <c r="L34" s="110" t="str">
        <f t="shared" si="3"/>
        <v/>
      </c>
      <c r="AC34" s="78"/>
      <c r="AD34" s="78"/>
      <c r="AE34" s="78"/>
    </row>
    <row r="35" spans="2:31" ht="15" customHeight="1" x14ac:dyDescent="0.25">
      <c r="B35" s="106">
        <f t="shared" si="4"/>
        <v>22</v>
      </c>
      <c r="C35" s="107" t="s">
        <v>121</v>
      </c>
      <c r="D35" s="108" t="s">
        <v>93</v>
      </c>
      <c r="E35" s="108">
        <v>1</v>
      </c>
      <c r="F35" s="108">
        <v>1</v>
      </c>
      <c r="G35" s="109">
        <v>22.27</v>
      </c>
      <c r="H35" s="109">
        <v>1</v>
      </c>
      <c r="I35" s="109">
        <v>2.8</v>
      </c>
      <c r="J35" s="109" t="str">
        <f t="shared" si="1"/>
        <v/>
      </c>
      <c r="K35" s="109">
        <f t="shared" si="2"/>
        <v>62.355999999999995</v>
      </c>
      <c r="L35" s="110">
        <f t="shared" si="3"/>
        <v>62.355999999999995</v>
      </c>
      <c r="AC35" s="78"/>
      <c r="AD35" s="78"/>
      <c r="AE35" s="78"/>
    </row>
    <row r="36" spans="2:31" ht="15" customHeight="1" x14ac:dyDescent="0.25">
      <c r="B36" s="106">
        <f t="shared" si="4"/>
        <v>23</v>
      </c>
      <c r="C36" s="107" t="s">
        <v>122</v>
      </c>
      <c r="D36" s="108" t="s">
        <v>93</v>
      </c>
      <c r="E36" s="108">
        <v>-1</v>
      </c>
      <c r="F36" s="108">
        <v>1</v>
      </c>
      <c r="G36" s="109">
        <v>5.3</v>
      </c>
      <c r="H36" s="109">
        <v>1</v>
      </c>
      <c r="I36" s="109">
        <v>2.8</v>
      </c>
      <c r="J36" s="109">
        <f t="shared" si="1"/>
        <v>-14.839999999999998</v>
      </c>
      <c r="K36" s="109" t="str">
        <f t="shared" si="2"/>
        <v/>
      </c>
      <c r="L36" s="110" t="str">
        <f t="shared" si="3"/>
        <v/>
      </c>
      <c r="AC36" s="78"/>
      <c r="AD36" s="78"/>
      <c r="AE36" s="78"/>
    </row>
    <row r="37" spans="2:31" ht="15" customHeight="1" x14ac:dyDescent="0.25">
      <c r="B37" s="106">
        <f t="shared" si="4"/>
        <v>24</v>
      </c>
      <c r="C37" s="107" t="s">
        <v>123</v>
      </c>
      <c r="D37" s="108" t="s">
        <v>93</v>
      </c>
      <c r="E37" s="108">
        <v>1</v>
      </c>
      <c r="F37" s="108">
        <v>1</v>
      </c>
      <c r="G37" s="109">
        <v>15.18</v>
      </c>
      <c r="H37" s="109">
        <v>1</v>
      </c>
      <c r="I37" s="109">
        <v>2.8</v>
      </c>
      <c r="J37" s="109" t="str">
        <f t="shared" si="1"/>
        <v/>
      </c>
      <c r="K37" s="109">
        <f t="shared" si="2"/>
        <v>42.503999999999998</v>
      </c>
      <c r="L37" s="110">
        <f t="shared" si="3"/>
        <v>42.503999999999998</v>
      </c>
      <c r="AC37" s="78"/>
      <c r="AD37" s="78"/>
      <c r="AE37" s="78"/>
    </row>
    <row r="38" spans="2:31" ht="15" customHeight="1" x14ac:dyDescent="0.25">
      <c r="B38" s="106">
        <f t="shared" si="4"/>
        <v>25</v>
      </c>
      <c r="C38" s="107" t="s">
        <v>122</v>
      </c>
      <c r="D38" s="108" t="s">
        <v>93</v>
      </c>
      <c r="E38" s="108">
        <v>-1</v>
      </c>
      <c r="F38" s="108">
        <v>1</v>
      </c>
      <c r="G38" s="109">
        <v>6.2</v>
      </c>
      <c r="H38" s="109">
        <v>1</v>
      </c>
      <c r="I38" s="109">
        <v>2.8</v>
      </c>
      <c r="J38" s="109">
        <f t="shared" si="1"/>
        <v>-17.36</v>
      </c>
      <c r="K38" s="109" t="str">
        <f t="shared" si="2"/>
        <v/>
      </c>
      <c r="L38" s="110" t="str">
        <f t="shared" si="3"/>
        <v/>
      </c>
      <c r="AC38" s="78"/>
      <c r="AD38" s="78"/>
      <c r="AE38" s="78"/>
    </row>
    <row r="39" spans="2:31" ht="15" customHeight="1" x14ac:dyDescent="0.25">
      <c r="B39" s="106">
        <f t="shared" si="4"/>
        <v>26</v>
      </c>
      <c r="C39" s="107" t="s">
        <v>124</v>
      </c>
      <c r="D39" s="108" t="s">
        <v>93</v>
      </c>
      <c r="E39" s="108">
        <v>1</v>
      </c>
      <c r="F39" s="108">
        <v>1</v>
      </c>
      <c r="G39" s="109">
        <v>12</v>
      </c>
      <c r="H39" s="109">
        <v>1</v>
      </c>
      <c r="I39" s="109">
        <v>2.5</v>
      </c>
      <c r="J39" s="109" t="str">
        <f t="shared" si="1"/>
        <v/>
      </c>
      <c r="K39" s="109">
        <f t="shared" si="2"/>
        <v>30</v>
      </c>
      <c r="L39" s="110">
        <f t="shared" si="3"/>
        <v>30</v>
      </c>
      <c r="AC39" s="78"/>
      <c r="AD39" s="78"/>
      <c r="AE39" s="78"/>
    </row>
    <row r="40" spans="2:31" ht="15" customHeight="1" x14ac:dyDescent="0.25">
      <c r="B40" s="106">
        <f t="shared" si="4"/>
        <v>27</v>
      </c>
      <c r="C40" s="107"/>
      <c r="D40" s="108" t="s">
        <v>93</v>
      </c>
      <c r="E40" s="108">
        <v>1</v>
      </c>
      <c r="F40" s="108">
        <v>1</v>
      </c>
      <c r="G40" s="109">
        <v>3.65</v>
      </c>
      <c r="H40" s="109">
        <v>1</v>
      </c>
      <c r="I40" s="109">
        <v>2.5</v>
      </c>
      <c r="J40" s="109" t="str">
        <f t="shared" si="1"/>
        <v/>
      </c>
      <c r="K40" s="109">
        <f t="shared" si="2"/>
        <v>9.125</v>
      </c>
      <c r="L40" s="110">
        <f t="shared" si="3"/>
        <v>9.125</v>
      </c>
      <c r="AC40" s="78"/>
      <c r="AD40" s="78"/>
      <c r="AE40" s="78"/>
    </row>
    <row r="41" spans="2:31" ht="15" customHeight="1" x14ac:dyDescent="0.25">
      <c r="B41" s="106">
        <f t="shared" si="4"/>
        <v>28</v>
      </c>
      <c r="C41" s="107"/>
      <c r="D41" s="108" t="s">
        <v>93</v>
      </c>
      <c r="E41" s="108">
        <v>1</v>
      </c>
      <c r="F41" s="108">
        <v>1</v>
      </c>
      <c r="G41" s="109">
        <v>2.8</v>
      </c>
      <c r="H41" s="109">
        <v>1</v>
      </c>
      <c r="I41" s="109">
        <v>2.8</v>
      </c>
      <c r="J41" s="109" t="str">
        <f t="shared" si="1"/>
        <v/>
      </c>
      <c r="K41" s="109">
        <f t="shared" si="2"/>
        <v>7.839999999999999</v>
      </c>
      <c r="L41" s="110">
        <f t="shared" si="3"/>
        <v>7.839999999999999</v>
      </c>
      <c r="AC41" s="78"/>
      <c r="AD41" s="78"/>
      <c r="AE41" s="78"/>
    </row>
    <row r="42" spans="2:31" ht="15" customHeight="1" x14ac:dyDescent="0.25">
      <c r="B42" s="106">
        <f t="shared" si="4"/>
        <v>29</v>
      </c>
      <c r="C42" s="107" t="s">
        <v>116</v>
      </c>
      <c r="D42" s="108" t="s">
        <v>93</v>
      </c>
      <c r="E42" s="108">
        <v>-1</v>
      </c>
      <c r="F42" s="108">
        <v>4</v>
      </c>
      <c r="G42" s="109">
        <v>1</v>
      </c>
      <c r="H42" s="109">
        <v>1</v>
      </c>
      <c r="I42" s="109">
        <v>1.5</v>
      </c>
      <c r="J42" s="109">
        <f t="shared" si="1"/>
        <v>-6</v>
      </c>
      <c r="K42" s="109" t="str">
        <f t="shared" si="2"/>
        <v/>
      </c>
      <c r="L42" s="110" t="str">
        <f t="shared" si="3"/>
        <v/>
      </c>
      <c r="AC42" s="78"/>
      <c r="AD42" s="78"/>
      <c r="AE42" s="78"/>
    </row>
    <row r="43" spans="2:31" ht="15" customHeight="1" x14ac:dyDescent="0.25">
      <c r="B43" s="106">
        <f t="shared" si="4"/>
        <v>30</v>
      </c>
      <c r="C43" s="107" t="s">
        <v>126</v>
      </c>
      <c r="D43" s="108" t="s">
        <v>93</v>
      </c>
      <c r="E43" s="108">
        <v>1</v>
      </c>
      <c r="F43" s="108">
        <v>1</v>
      </c>
      <c r="G43" s="109">
        <v>4</v>
      </c>
      <c r="H43" s="109">
        <v>1</v>
      </c>
      <c r="I43" s="109">
        <v>2.8</v>
      </c>
      <c r="J43" s="109" t="str">
        <f t="shared" si="1"/>
        <v/>
      </c>
      <c r="K43" s="109">
        <f t="shared" si="2"/>
        <v>11.2</v>
      </c>
      <c r="L43" s="110">
        <f t="shared" si="3"/>
        <v>11.2</v>
      </c>
      <c r="AC43" s="78"/>
      <c r="AD43" s="78"/>
      <c r="AE43" s="78"/>
    </row>
    <row r="44" spans="2:31" ht="15" customHeight="1" x14ac:dyDescent="0.25">
      <c r="B44" s="106">
        <f t="shared" si="4"/>
        <v>31</v>
      </c>
      <c r="C44" s="107" t="s">
        <v>114</v>
      </c>
      <c r="D44" s="108" t="s">
        <v>93</v>
      </c>
      <c r="E44" s="108">
        <v>1</v>
      </c>
      <c r="F44" s="108">
        <v>1</v>
      </c>
      <c r="G44" s="109">
        <v>0.65</v>
      </c>
      <c r="H44" s="109">
        <v>1</v>
      </c>
      <c r="I44" s="109">
        <v>2.2000000000000002</v>
      </c>
      <c r="J44" s="109" t="str">
        <f t="shared" si="1"/>
        <v/>
      </c>
      <c r="K44" s="109">
        <f t="shared" si="2"/>
        <v>1.4300000000000002</v>
      </c>
      <c r="L44" s="110">
        <f t="shared" si="3"/>
        <v>1.4300000000000002</v>
      </c>
      <c r="AC44" s="78"/>
      <c r="AD44" s="78"/>
      <c r="AE44" s="78"/>
    </row>
    <row r="45" spans="2:31" ht="15" customHeight="1" x14ac:dyDescent="0.25">
      <c r="B45" s="106">
        <f t="shared" si="4"/>
        <v>32</v>
      </c>
      <c r="C45" s="111" t="s">
        <v>127</v>
      </c>
      <c r="D45" s="108"/>
      <c r="E45" s="108"/>
      <c r="F45" s="108"/>
      <c r="G45" s="109"/>
      <c r="H45" s="109"/>
      <c r="I45" s="109"/>
      <c r="J45" s="109" t="str">
        <f t="shared" si="1"/>
        <v/>
      </c>
      <c r="K45" s="109" t="str">
        <f t="shared" si="2"/>
        <v/>
      </c>
      <c r="L45" s="110" t="str">
        <f t="shared" si="3"/>
        <v/>
      </c>
      <c r="AC45" s="78"/>
      <c r="AD45" s="78"/>
      <c r="AE45" s="78"/>
    </row>
    <row r="46" spans="2:31" ht="15" customHeight="1" x14ac:dyDescent="0.25">
      <c r="B46" s="106">
        <f t="shared" si="4"/>
        <v>33</v>
      </c>
      <c r="C46" s="107" t="s">
        <v>121</v>
      </c>
      <c r="D46" s="108" t="s">
        <v>93</v>
      </c>
      <c r="E46" s="108">
        <v>1</v>
      </c>
      <c r="F46" s="108">
        <v>1</v>
      </c>
      <c r="G46" s="109">
        <v>22.27</v>
      </c>
      <c r="H46" s="109">
        <v>1</v>
      </c>
      <c r="I46" s="109">
        <v>2.8</v>
      </c>
      <c r="J46" s="109" t="str">
        <f t="shared" si="1"/>
        <v/>
      </c>
      <c r="K46" s="109">
        <f t="shared" si="2"/>
        <v>62.355999999999995</v>
      </c>
      <c r="L46" s="110">
        <f t="shared" si="3"/>
        <v>62.355999999999995</v>
      </c>
      <c r="AC46" s="78"/>
      <c r="AD46" s="78"/>
      <c r="AE46" s="78"/>
    </row>
    <row r="47" spans="2:31" ht="15" customHeight="1" x14ac:dyDescent="0.25">
      <c r="B47" s="106">
        <f t="shared" si="4"/>
        <v>34</v>
      </c>
      <c r="C47" s="107" t="s">
        <v>122</v>
      </c>
      <c r="D47" s="108" t="s">
        <v>93</v>
      </c>
      <c r="E47" s="108">
        <v>-1</v>
      </c>
      <c r="F47" s="108">
        <v>1</v>
      </c>
      <c r="G47" s="109">
        <v>5.3</v>
      </c>
      <c r="H47" s="109">
        <v>1</v>
      </c>
      <c r="I47" s="109">
        <v>2.8</v>
      </c>
      <c r="J47" s="109">
        <f t="shared" si="1"/>
        <v>-14.839999999999998</v>
      </c>
      <c r="K47" s="109" t="str">
        <f t="shared" si="2"/>
        <v/>
      </c>
      <c r="L47" s="110" t="str">
        <f t="shared" si="3"/>
        <v/>
      </c>
      <c r="AC47" s="78"/>
      <c r="AD47" s="78"/>
      <c r="AE47" s="78"/>
    </row>
    <row r="48" spans="2:31" ht="15" customHeight="1" x14ac:dyDescent="0.25">
      <c r="B48" s="106">
        <f t="shared" si="4"/>
        <v>35</v>
      </c>
      <c r="C48" s="107" t="s">
        <v>123</v>
      </c>
      <c r="D48" s="108" t="s">
        <v>93</v>
      </c>
      <c r="E48" s="108">
        <v>1</v>
      </c>
      <c r="F48" s="108">
        <v>1</v>
      </c>
      <c r="G48" s="109">
        <v>15.18</v>
      </c>
      <c r="H48" s="109">
        <v>1</v>
      </c>
      <c r="I48" s="109">
        <v>2.8</v>
      </c>
      <c r="J48" s="109" t="str">
        <f t="shared" si="1"/>
        <v/>
      </c>
      <c r="K48" s="109">
        <f t="shared" si="2"/>
        <v>42.503999999999998</v>
      </c>
      <c r="L48" s="110">
        <f t="shared" si="3"/>
        <v>42.503999999999998</v>
      </c>
      <c r="AC48" s="78"/>
      <c r="AD48" s="78"/>
      <c r="AE48" s="78"/>
    </row>
    <row r="49" spans="2:31" ht="15" customHeight="1" x14ac:dyDescent="0.25">
      <c r="B49" s="106">
        <f t="shared" si="4"/>
        <v>36</v>
      </c>
      <c r="C49" s="107" t="s">
        <v>122</v>
      </c>
      <c r="D49" s="108" t="s">
        <v>93</v>
      </c>
      <c r="E49" s="108">
        <v>-1</v>
      </c>
      <c r="F49" s="108">
        <v>1</v>
      </c>
      <c r="G49" s="109">
        <v>6.2</v>
      </c>
      <c r="H49" s="109">
        <v>1</v>
      </c>
      <c r="I49" s="109">
        <v>2.8</v>
      </c>
      <c r="J49" s="109">
        <f t="shared" si="1"/>
        <v>-17.36</v>
      </c>
      <c r="K49" s="109" t="str">
        <f t="shared" si="2"/>
        <v/>
      </c>
      <c r="L49" s="110" t="str">
        <f t="shared" si="3"/>
        <v/>
      </c>
      <c r="AC49" s="78"/>
      <c r="AD49" s="78"/>
      <c r="AE49" s="78"/>
    </row>
    <row r="50" spans="2:31" ht="15" customHeight="1" x14ac:dyDescent="0.25">
      <c r="B50" s="106">
        <f t="shared" si="4"/>
        <v>37</v>
      </c>
      <c r="C50" s="107" t="s">
        <v>124</v>
      </c>
      <c r="D50" s="108" t="s">
        <v>93</v>
      </c>
      <c r="E50" s="108">
        <v>1</v>
      </c>
      <c r="F50" s="108">
        <v>1</v>
      </c>
      <c r="G50" s="109">
        <v>12</v>
      </c>
      <c r="H50" s="109">
        <v>1</v>
      </c>
      <c r="I50" s="109">
        <v>2.5</v>
      </c>
      <c r="J50" s="109" t="str">
        <f t="shared" si="1"/>
        <v/>
      </c>
      <c r="K50" s="109">
        <f t="shared" si="2"/>
        <v>30</v>
      </c>
      <c r="L50" s="110">
        <f t="shared" si="3"/>
        <v>30</v>
      </c>
      <c r="AC50" s="78"/>
      <c r="AD50" s="78"/>
      <c r="AE50" s="78"/>
    </row>
    <row r="51" spans="2:31" ht="15" customHeight="1" x14ac:dyDescent="0.25">
      <c r="B51" s="106">
        <f t="shared" si="4"/>
        <v>38</v>
      </c>
      <c r="C51" s="107"/>
      <c r="D51" s="108" t="s">
        <v>93</v>
      </c>
      <c r="E51" s="108">
        <v>1</v>
      </c>
      <c r="F51" s="108">
        <v>1</v>
      </c>
      <c r="G51" s="109">
        <v>3.65</v>
      </c>
      <c r="H51" s="109">
        <v>1</v>
      </c>
      <c r="I51" s="109">
        <v>2.5</v>
      </c>
      <c r="J51" s="109" t="str">
        <f t="shared" si="1"/>
        <v/>
      </c>
      <c r="K51" s="109">
        <f t="shared" si="2"/>
        <v>9.125</v>
      </c>
      <c r="L51" s="110">
        <f t="shared" si="3"/>
        <v>9.125</v>
      </c>
      <c r="AC51" s="78"/>
      <c r="AD51" s="78"/>
      <c r="AE51" s="78"/>
    </row>
    <row r="52" spans="2:31" ht="15" customHeight="1" x14ac:dyDescent="0.25">
      <c r="B52" s="106">
        <f t="shared" si="4"/>
        <v>39</v>
      </c>
      <c r="C52" s="107"/>
      <c r="D52" s="108" t="s">
        <v>93</v>
      </c>
      <c r="E52" s="108">
        <v>1</v>
      </c>
      <c r="F52" s="108">
        <v>1</v>
      </c>
      <c r="G52" s="109">
        <v>2.8</v>
      </c>
      <c r="H52" s="109">
        <v>1</v>
      </c>
      <c r="I52" s="109">
        <v>2.8</v>
      </c>
      <c r="J52" s="109" t="str">
        <f t="shared" si="1"/>
        <v/>
      </c>
      <c r="K52" s="109">
        <f t="shared" si="2"/>
        <v>7.839999999999999</v>
      </c>
      <c r="L52" s="110">
        <f t="shared" si="3"/>
        <v>7.839999999999999</v>
      </c>
      <c r="AC52" s="78"/>
      <c r="AD52" s="78"/>
      <c r="AE52" s="78"/>
    </row>
    <row r="53" spans="2:31" ht="15" customHeight="1" x14ac:dyDescent="0.25">
      <c r="B53" s="106">
        <f t="shared" si="4"/>
        <v>40</v>
      </c>
      <c r="C53" s="107" t="s">
        <v>116</v>
      </c>
      <c r="D53" s="108" t="s">
        <v>93</v>
      </c>
      <c r="E53" s="108">
        <v>-1</v>
      </c>
      <c r="F53" s="108">
        <v>4</v>
      </c>
      <c r="G53" s="109">
        <v>1</v>
      </c>
      <c r="H53" s="109">
        <v>1</v>
      </c>
      <c r="I53" s="109">
        <v>1.5</v>
      </c>
      <c r="J53" s="109">
        <f t="shared" si="1"/>
        <v>-6</v>
      </c>
      <c r="K53" s="109" t="str">
        <f t="shared" si="2"/>
        <v/>
      </c>
      <c r="L53" s="110" t="str">
        <f t="shared" si="3"/>
        <v/>
      </c>
      <c r="AC53" s="78"/>
      <c r="AD53" s="78"/>
      <c r="AE53" s="78"/>
    </row>
    <row r="54" spans="2:31" ht="15" customHeight="1" thickBot="1" x14ac:dyDescent="0.3">
      <c r="B54" s="113">
        <f t="shared" si="4"/>
        <v>41</v>
      </c>
      <c r="C54" s="114" t="s">
        <v>126</v>
      </c>
      <c r="D54" s="115" t="s">
        <v>93</v>
      </c>
      <c r="E54" s="115">
        <v>1</v>
      </c>
      <c r="F54" s="115">
        <v>1</v>
      </c>
      <c r="G54" s="116">
        <v>4</v>
      </c>
      <c r="H54" s="116">
        <v>1</v>
      </c>
      <c r="I54" s="116">
        <v>2.8</v>
      </c>
      <c r="J54" s="116" t="str">
        <f t="shared" si="1"/>
        <v/>
      </c>
      <c r="K54" s="116"/>
      <c r="L54" s="117">
        <f t="shared" si="3"/>
        <v>0</v>
      </c>
      <c r="AC54" s="78"/>
      <c r="AD54" s="78"/>
      <c r="AE54" s="78"/>
    </row>
    <row r="55" spans="2:31" s="1" customFormat="1" ht="6" customHeight="1" thickTop="1" thickBot="1" x14ac:dyDescent="0.3"/>
    <row r="56" spans="2:31" ht="18" customHeight="1" thickBot="1" x14ac:dyDescent="0.3">
      <c r="B56" s="118"/>
      <c r="C56" s="119" t="s">
        <v>91</v>
      </c>
      <c r="D56" s="120"/>
      <c r="E56" s="120"/>
      <c r="F56" s="120"/>
      <c r="G56" s="120"/>
      <c r="H56" s="120"/>
      <c r="I56" s="121"/>
      <c r="J56" s="122">
        <f>SUM(J14:J54)</f>
        <v>-123.39800000000001</v>
      </c>
      <c r="K56" s="122">
        <f>SUM(K14:K55)</f>
        <v>544.88600000000008</v>
      </c>
      <c r="L56" s="123">
        <f>+K56+J56</f>
        <v>421.48800000000006</v>
      </c>
    </row>
    <row r="57" spans="2:31" ht="18" customHeight="1" thickBot="1" x14ac:dyDescent="0.3">
      <c r="B57" s="118"/>
      <c r="C57" s="119" t="s">
        <v>2</v>
      </c>
      <c r="D57" s="120"/>
      <c r="E57" s="120"/>
      <c r="F57" s="120"/>
      <c r="G57" s="120"/>
      <c r="H57" s="120"/>
      <c r="I57" s="120"/>
      <c r="J57" s="124"/>
      <c r="K57" s="125"/>
      <c r="L57" s="126">
        <f>+L56+L13</f>
        <v>421.48800000000006</v>
      </c>
    </row>
    <row r="58" spans="2:31" ht="18" customHeight="1" x14ac:dyDescent="0.25">
      <c r="B58" s="127"/>
      <c r="C58" s="128"/>
      <c r="D58" s="127"/>
      <c r="E58" s="127"/>
      <c r="F58" s="127"/>
      <c r="G58" s="127"/>
      <c r="H58" s="127"/>
      <c r="I58" s="127"/>
      <c r="J58" s="129"/>
      <c r="K58" s="129"/>
      <c r="L58" s="130"/>
    </row>
    <row r="59" spans="2:31" ht="9" customHeight="1" thickBot="1" x14ac:dyDescent="0.3"/>
    <row r="60" spans="2:31" ht="25.5" customHeight="1" x14ac:dyDescent="0.25">
      <c r="B60" s="518" t="s">
        <v>51</v>
      </c>
      <c r="C60" s="521"/>
      <c r="D60" s="521"/>
      <c r="E60" s="521"/>
      <c r="F60" s="521"/>
      <c r="G60" s="521"/>
      <c r="H60" s="521"/>
      <c r="I60" s="521"/>
      <c r="J60" s="521"/>
      <c r="K60" s="521"/>
      <c r="L60" s="522"/>
    </row>
    <row r="61" spans="2:31" ht="15" customHeight="1" x14ac:dyDescent="0.25">
      <c r="B61" s="55"/>
      <c r="C61" s="56"/>
      <c r="D61" s="56"/>
      <c r="E61" s="56"/>
      <c r="F61" s="56"/>
      <c r="G61" s="56"/>
      <c r="H61" s="56"/>
      <c r="I61" s="56"/>
      <c r="J61" s="56"/>
      <c r="K61" s="57" t="s">
        <v>92</v>
      </c>
      <c r="L61" s="58">
        <f>+L3+1</f>
        <v>2</v>
      </c>
    </row>
    <row r="62" spans="2:31" ht="25.5" customHeight="1" x14ac:dyDescent="0.25">
      <c r="B62" s="59" t="s">
        <v>47</v>
      </c>
      <c r="C62" s="60"/>
      <c r="D62" s="60" t="s">
        <v>52</v>
      </c>
      <c r="E62" s="60" t="str">
        <f>E4</f>
        <v>TD-TK-07.004</v>
      </c>
      <c r="F62" s="20"/>
      <c r="G62" s="61"/>
      <c r="H62" s="61"/>
      <c r="I62" s="61"/>
      <c r="J62" s="61"/>
      <c r="K62" s="57"/>
      <c r="L62" s="62"/>
    </row>
    <row r="63" spans="2:31" ht="15" x14ac:dyDescent="0.25">
      <c r="B63" s="59" t="s">
        <v>896</v>
      </c>
      <c r="C63" s="60"/>
      <c r="D63" s="60" t="s">
        <v>52</v>
      </c>
      <c r="E63" s="60" t="str">
        <f>E5</f>
        <v>HAFZULLAH İNŞ. MİM. BİLİŞ. TİC. LTD. ŞTİ. LTD.ŞTİ.</v>
      </c>
      <c r="F63" s="20"/>
      <c r="G63" s="63"/>
      <c r="H63" s="64"/>
      <c r="I63" s="63"/>
      <c r="J63" s="65"/>
      <c r="K63" s="57"/>
      <c r="L63" s="66"/>
    </row>
    <row r="64" spans="2:31" ht="15" x14ac:dyDescent="0.25">
      <c r="B64" s="59" t="s">
        <v>69</v>
      </c>
      <c r="C64" s="67"/>
      <c r="D64" s="68" t="s">
        <v>52</v>
      </c>
      <c r="E64" s="67" t="str">
        <f>E6</f>
        <v>İŞ MERKEZİ KABA İŞLER KEŞİF</v>
      </c>
      <c r="F64" s="20"/>
      <c r="G64" s="63"/>
      <c r="H64" s="63"/>
      <c r="I64" s="63"/>
      <c r="J64" s="65"/>
      <c r="K64" s="57"/>
      <c r="L64" s="66"/>
    </row>
    <row r="65" spans="2:31" ht="15" x14ac:dyDescent="0.25">
      <c r="B65" s="59" t="s">
        <v>53</v>
      </c>
      <c r="C65" s="60"/>
      <c r="D65" s="60" t="s">
        <v>52</v>
      </c>
      <c r="E65" s="60" t="str">
        <f>E7</f>
        <v>20 lik DUVAR</v>
      </c>
      <c r="F65" s="20"/>
      <c r="G65" s="63"/>
      <c r="H65" s="63"/>
      <c r="I65" s="63"/>
      <c r="J65" s="65"/>
      <c r="K65" s="57"/>
      <c r="L65" s="66"/>
    </row>
    <row r="66" spans="2:31" ht="15" customHeight="1" thickBot="1" x14ac:dyDescent="0.3">
      <c r="B66" s="69" t="s">
        <v>54</v>
      </c>
      <c r="C66" s="70"/>
      <c r="D66" s="70" t="s">
        <v>52</v>
      </c>
      <c r="E66" s="70" t="str">
        <f>E8</f>
        <v>TÜM KATLAR</v>
      </c>
      <c r="F66" s="71"/>
      <c r="G66" s="71"/>
      <c r="H66" s="71"/>
      <c r="I66" s="71"/>
      <c r="J66" s="71"/>
      <c r="K66" s="70" t="s">
        <v>55</v>
      </c>
      <c r="L66" s="72"/>
    </row>
    <row r="67" spans="2:31" ht="4.5" customHeight="1" thickBot="1" x14ac:dyDescent="0.3">
      <c r="B67" s="73"/>
      <c r="C67" s="74"/>
      <c r="D67" s="75"/>
      <c r="E67" s="75"/>
      <c r="F67" s="76"/>
      <c r="G67" s="77"/>
      <c r="K67" s="78"/>
    </row>
    <row r="68" spans="2:31" ht="18" customHeight="1" thickTop="1" x14ac:dyDescent="0.25">
      <c r="B68" s="79" t="s">
        <v>1</v>
      </c>
      <c r="C68" s="80" t="s">
        <v>1</v>
      </c>
      <c r="D68" s="80"/>
      <c r="E68" s="80"/>
      <c r="F68" s="81"/>
      <c r="G68" s="82" t="s">
        <v>56</v>
      </c>
      <c r="H68" s="82"/>
      <c r="I68" s="83"/>
      <c r="J68" s="80"/>
      <c r="K68" s="84"/>
      <c r="L68" s="85" t="s">
        <v>2</v>
      </c>
    </row>
    <row r="69" spans="2:31" ht="38.25" customHeight="1" thickBot="1" x14ac:dyDescent="0.3">
      <c r="B69" s="86" t="s">
        <v>57</v>
      </c>
      <c r="C69" s="87" t="s">
        <v>82</v>
      </c>
      <c r="D69" s="88" t="s">
        <v>74</v>
      </c>
      <c r="E69" s="89" t="s">
        <v>68</v>
      </c>
      <c r="F69" s="90" t="s">
        <v>58</v>
      </c>
      <c r="G69" s="91" t="s">
        <v>60</v>
      </c>
      <c r="H69" s="91" t="s">
        <v>59</v>
      </c>
      <c r="I69" s="90" t="s">
        <v>61</v>
      </c>
      <c r="J69" s="92" t="s">
        <v>62</v>
      </c>
      <c r="K69" s="87" t="s">
        <v>63</v>
      </c>
      <c r="L69" s="93" t="s">
        <v>64</v>
      </c>
    </row>
    <row r="70" spans="2:31" s="1" customFormat="1" ht="4.5" customHeight="1" thickTop="1" thickBot="1" x14ac:dyDescent="0.3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</row>
    <row r="71" spans="2:31" ht="18" customHeight="1" thickBot="1" x14ac:dyDescent="0.3">
      <c r="B71" s="95"/>
      <c r="C71" s="96" t="s">
        <v>65</v>
      </c>
      <c r="D71" s="97"/>
      <c r="E71" s="97"/>
      <c r="F71" s="98"/>
      <c r="G71" s="99"/>
      <c r="H71" s="99"/>
      <c r="I71" s="99"/>
      <c r="J71" s="97"/>
      <c r="K71" s="97"/>
      <c r="L71" s="100">
        <f>+L57</f>
        <v>421.48800000000006</v>
      </c>
    </row>
    <row r="72" spans="2:31" ht="15" customHeight="1" thickTop="1" x14ac:dyDescent="0.25">
      <c r="B72" s="101">
        <v>42</v>
      </c>
      <c r="C72" s="131" t="s">
        <v>128</v>
      </c>
      <c r="D72" s="103" t="s">
        <v>93</v>
      </c>
      <c r="E72" s="103">
        <v>1</v>
      </c>
      <c r="F72" s="103">
        <v>1</v>
      </c>
      <c r="G72" s="104">
        <v>0.65</v>
      </c>
      <c r="H72" s="104">
        <v>1</v>
      </c>
      <c r="I72" s="104">
        <v>2.2000000000000002</v>
      </c>
      <c r="J72" s="104" t="str">
        <f>IF($E72&lt;0,$E72*$F72*$G72*$H72*$I72,IF($E72&gt;0,"",""))</f>
        <v/>
      </c>
      <c r="K72" s="104">
        <f>IF($E72&gt;0,$E72*$F72*$G72*$H72*$I72,IF($F72&lt;0,"",""))</f>
        <v>1.4300000000000002</v>
      </c>
      <c r="L72" s="105">
        <f>+K72</f>
        <v>1.4300000000000002</v>
      </c>
      <c r="AC72" s="78"/>
      <c r="AD72" s="78"/>
      <c r="AE72" s="78"/>
    </row>
    <row r="73" spans="2:31" ht="15" customHeight="1" x14ac:dyDescent="0.25">
      <c r="B73" s="106">
        <f>+B72+1</f>
        <v>43</v>
      </c>
      <c r="C73" s="107" t="s">
        <v>129</v>
      </c>
      <c r="D73" s="108"/>
      <c r="E73" s="108"/>
      <c r="F73" s="108"/>
      <c r="G73" s="109"/>
      <c r="H73" s="109"/>
      <c r="I73" s="109"/>
      <c r="J73" s="109" t="str">
        <f>IF($E73&lt;0,$E73*$F73*$G73*$H73*$I73,IF($E73&gt;0,"",""))</f>
        <v/>
      </c>
      <c r="K73" s="109" t="str">
        <f>IF($E73&gt;0,$E73*$F73*$G73*$H73*$I73,IF($F73&lt;0,"",""))</f>
        <v/>
      </c>
      <c r="L73" s="110" t="str">
        <f>+K73</f>
        <v/>
      </c>
      <c r="AC73" s="78"/>
      <c r="AD73" s="78"/>
      <c r="AE73" s="78"/>
    </row>
    <row r="74" spans="2:31" ht="15" customHeight="1" x14ac:dyDescent="0.25">
      <c r="B74" s="106">
        <f>+B73+1</f>
        <v>44</v>
      </c>
      <c r="C74" s="107" t="s">
        <v>130</v>
      </c>
      <c r="D74" s="108" t="s">
        <v>93</v>
      </c>
      <c r="E74" s="108">
        <v>1</v>
      </c>
      <c r="F74" s="108">
        <v>1</v>
      </c>
      <c r="G74" s="109">
        <v>16.8</v>
      </c>
      <c r="H74" s="109">
        <v>1</v>
      </c>
      <c r="I74" s="109">
        <v>2.8</v>
      </c>
      <c r="J74" s="109" t="str">
        <f>IF($E74&lt;0,$E74*$F74*$G74*$H74*$I74,IF($E74&gt;0,"",""))</f>
        <v/>
      </c>
      <c r="K74" s="109">
        <f>IF($E74&gt;0,$E74*$F74*$G74*$H74*$I74,IF($F74&lt;0,"",""))</f>
        <v>47.04</v>
      </c>
      <c r="L74" s="110">
        <f>+K74</f>
        <v>47.04</v>
      </c>
      <c r="AC74" s="78"/>
      <c r="AD74" s="78"/>
      <c r="AE74" s="78"/>
    </row>
    <row r="75" spans="2:31" ht="15" customHeight="1" x14ac:dyDescent="0.25">
      <c r="B75" s="106">
        <f>+B74+1</f>
        <v>45</v>
      </c>
      <c r="C75" s="107" t="s">
        <v>109</v>
      </c>
      <c r="D75" s="108" t="s">
        <v>93</v>
      </c>
      <c r="E75" s="108">
        <v>-1</v>
      </c>
      <c r="F75" s="108">
        <v>3</v>
      </c>
      <c r="G75" s="109">
        <v>0.9</v>
      </c>
      <c r="H75" s="109">
        <v>1</v>
      </c>
      <c r="I75" s="109">
        <v>2.1</v>
      </c>
      <c r="J75" s="109">
        <f t="shared" ref="J75:J111" si="5">IF($E75&lt;0,$E75*$F75*$G75*$H75*$I75,IF($E75&gt;0,"",""))</f>
        <v>-5.6700000000000008</v>
      </c>
      <c r="K75" s="109" t="str">
        <f t="shared" ref="K75:K111" si="6">IF($E75&gt;0,$E75*$F75*$G75*$H75*$I75,IF($F75&lt;0,"",""))</f>
        <v/>
      </c>
      <c r="L75" s="110" t="str">
        <f t="shared" ref="L75:L111" si="7">+K75</f>
        <v/>
      </c>
      <c r="AC75" s="78"/>
      <c r="AD75" s="78"/>
      <c r="AE75" s="78"/>
    </row>
    <row r="76" spans="2:31" ht="15" customHeight="1" x14ac:dyDescent="0.25">
      <c r="B76" s="106">
        <f>+B75+1</f>
        <v>46</v>
      </c>
      <c r="C76" s="107" t="s">
        <v>131</v>
      </c>
      <c r="D76" s="108" t="s">
        <v>93</v>
      </c>
      <c r="E76" s="108">
        <v>-1</v>
      </c>
      <c r="F76" s="108">
        <v>1</v>
      </c>
      <c r="G76" s="109">
        <v>0.6</v>
      </c>
      <c r="H76" s="109">
        <v>1</v>
      </c>
      <c r="I76" s="109">
        <v>0.6</v>
      </c>
      <c r="J76" s="109">
        <f t="shared" si="5"/>
        <v>-0.36</v>
      </c>
      <c r="K76" s="109" t="str">
        <f t="shared" si="6"/>
        <v/>
      </c>
      <c r="L76" s="110" t="str">
        <f t="shared" si="7"/>
        <v/>
      </c>
      <c r="AC76" s="78"/>
      <c r="AD76" s="78"/>
      <c r="AE76" s="78"/>
    </row>
    <row r="77" spans="2:31" ht="15" customHeight="1" x14ac:dyDescent="0.25">
      <c r="B77" s="106">
        <f>+B76+1</f>
        <v>47</v>
      </c>
      <c r="C77" s="107"/>
      <c r="D77" s="108" t="s">
        <v>93</v>
      </c>
      <c r="E77" s="108"/>
      <c r="F77" s="108"/>
      <c r="G77" s="109"/>
      <c r="H77" s="109"/>
      <c r="I77" s="109"/>
      <c r="J77" s="109" t="str">
        <f t="shared" si="5"/>
        <v/>
      </c>
      <c r="K77" s="109" t="str">
        <f t="shared" si="6"/>
        <v/>
      </c>
      <c r="L77" s="110" t="str">
        <f t="shared" si="7"/>
        <v/>
      </c>
      <c r="AC77" s="78"/>
      <c r="AD77" s="78"/>
      <c r="AE77" s="78"/>
    </row>
    <row r="78" spans="2:31" ht="15" customHeight="1" x14ac:dyDescent="0.25">
      <c r="B78" s="106">
        <f t="shared" ref="B78:B111" si="8">+B77+1</f>
        <v>48</v>
      </c>
      <c r="C78" s="107"/>
      <c r="D78" s="108" t="s">
        <v>93</v>
      </c>
      <c r="E78" s="108"/>
      <c r="F78" s="108"/>
      <c r="G78" s="109"/>
      <c r="H78" s="109"/>
      <c r="I78" s="109"/>
      <c r="J78" s="109" t="str">
        <f t="shared" si="5"/>
        <v/>
      </c>
      <c r="K78" s="109" t="str">
        <f t="shared" si="6"/>
        <v/>
      </c>
      <c r="L78" s="110" t="str">
        <f t="shared" si="7"/>
        <v/>
      </c>
      <c r="AC78" s="78"/>
      <c r="AD78" s="78"/>
      <c r="AE78" s="78"/>
    </row>
    <row r="79" spans="2:31" ht="15" customHeight="1" x14ac:dyDescent="0.25">
      <c r="B79" s="106">
        <f t="shared" si="8"/>
        <v>49</v>
      </c>
      <c r="C79" s="107"/>
      <c r="D79" s="108" t="s">
        <v>93</v>
      </c>
      <c r="E79" s="108"/>
      <c r="F79" s="108"/>
      <c r="G79" s="109"/>
      <c r="H79" s="109"/>
      <c r="I79" s="109"/>
      <c r="J79" s="109" t="str">
        <f t="shared" si="5"/>
        <v/>
      </c>
      <c r="K79" s="109" t="str">
        <f t="shared" si="6"/>
        <v/>
      </c>
      <c r="L79" s="110" t="str">
        <f t="shared" si="7"/>
        <v/>
      </c>
      <c r="AC79" s="78"/>
      <c r="AD79" s="78"/>
      <c r="AE79" s="78"/>
    </row>
    <row r="80" spans="2:31" ht="15" customHeight="1" x14ac:dyDescent="0.25">
      <c r="B80" s="106">
        <f t="shared" si="8"/>
        <v>50</v>
      </c>
      <c r="C80" s="107"/>
      <c r="D80" s="108" t="s">
        <v>93</v>
      </c>
      <c r="E80" s="108"/>
      <c r="F80" s="108"/>
      <c r="G80" s="109"/>
      <c r="H80" s="109"/>
      <c r="I80" s="109"/>
      <c r="J80" s="109" t="str">
        <f t="shared" si="5"/>
        <v/>
      </c>
      <c r="K80" s="109" t="str">
        <f t="shared" si="6"/>
        <v/>
      </c>
      <c r="L80" s="110" t="str">
        <f t="shared" si="7"/>
        <v/>
      </c>
      <c r="AC80" s="78"/>
      <c r="AD80" s="78"/>
      <c r="AE80" s="78"/>
    </row>
    <row r="81" spans="2:31" ht="15" customHeight="1" x14ac:dyDescent="0.25">
      <c r="B81" s="106">
        <f t="shared" si="8"/>
        <v>51</v>
      </c>
      <c r="C81" s="107"/>
      <c r="D81" s="108" t="s">
        <v>93</v>
      </c>
      <c r="E81" s="108"/>
      <c r="F81" s="108"/>
      <c r="G81" s="109"/>
      <c r="H81" s="109"/>
      <c r="I81" s="109"/>
      <c r="J81" s="109" t="str">
        <f t="shared" si="5"/>
        <v/>
      </c>
      <c r="K81" s="109" t="str">
        <f t="shared" si="6"/>
        <v/>
      </c>
      <c r="L81" s="110" t="str">
        <f t="shared" si="7"/>
        <v/>
      </c>
      <c r="AC81" s="78"/>
      <c r="AD81" s="78"/>
      <c r="AE81" s="78"/>
    </row>
    <row r="82" spans="2:31" ht="15" customHeight="1" x14ac:dyDescent="0.25">
      <c r="B82" s="106">
        <f t="shared" si="8"/>
        <v>52</v>
      </c>
      <c r="C82" s="107"/>
      <c r="D82" s="108" t="s">
        <v>93</v>
      </c>
      <c r="E82" s="108"/>
      <c r="F82" s="108"/>
      <c r="G82" s="109"/>
      <c r="H82" s="109"/>
      <c r="I82" s="109"/>
      <c r="J82" s="109" t="str">
        <f t="shared" si="5"/>
        <v/>
      </c>
      <c r="K82" s="109" t="str">
        <f t="shared" si="6"/>
        <v/>
      </c>
      <c r="L82" s="110" t="str">
        <f t="shared" si="7"/>
        <v/>
      </c>
      <c r="AC82" s="78"/>
      <c r="AD82" s="78"/>
      <c r="AE82" s="78"/>
    </row>
    <row r="83" spans="2:31" ht="15" customHeight="1" x14ac:dyDescent="0.25">
      <c r="B83" s="106">
        <f t="shared" si="8"/>
        <v>53</v>
      </c>
      <c r="C83" s="107"/>
      <c r="D83" s="108" t="s">
        <v>93</v>
      </c>
      <c r="E83" s="108"/>
      <c r="F83" s="108"/>
      <c r="G83" s="109"/>
      <c r="H83" s="109"/>
      <c r="I83" s="109"/>
      <c r="J83" s="109" t="str">
        <f t="shared" si="5"/>
        <v/>
      </c>
      <c r="K83" s="109" t="str">
        <f t="shared" si="6"/>
        <v/>
      </c>
      <c r="L83" s="110" t="str">
        <f t="shared" si="7"/>
        <v/>
      </c>
      <c r="AC83" s="78"/>
      <c r="AD83" s="78"/>
      <c r="AE83" s="78"/>
    </row>
    <row r="84" spans="2:31" ht="15" customHeight="1" x14ac:dyDescent="0.25">
      <c r="B84" s="106">
        <f t="shared" si="8"/>
        <v>54</v>
      </c>
      <c r="C84" s="107"/>
      <c r="D84" s="108" t="s">
        <v>93</v>
      </c>
      <c r="E84" s="108"/>
      <c r="F84" s="108"/>
      <c r="G84" s="109"/>
      <c r="H84" s="109"/>
      <c r="I84" s="109"/>
      <c r="J84" s="109" t="str">
        <f t="shared" si="5"/>
        <v/>
      </c>
      <c r="K84" s="109" t="str">
        <f t="shared" si="6"/>
        <v/>
      </c>
      <c r="L84" s="110" t="str">
        <f t="shared" si="7"/>
        <v/>
      </c>
      <c r="AC84" s="78"/>
      <c r="AD84" s="78"/>
      <c r="AE84" s="78"/>
    </row>
    <row r="85" spans="2:31" ht="15" customHeight="1" x14ac:dyDescent="0.25">
      <c r="B85" s="106">
        <f t="shared" si="8"/>
        <v>55</v>
      </c>
      <c r="C85" s="107"/>
      <c r="D85" s="108" t="s">
        <v>93</v>
      </c>
      <c r="E85" s="108"/>
      <c r="F85" s="108"/>
      <c r="G85" s="109"/>
      <c r="H85" s="109"/>
      <c r="I85" s="109"/>
      <c r="J85" s="109" t="str">
        <f t="shared" si="5"/>
        <v/>
      </c>
      <c r="K85" s="109" t="str">
        <f t="shared" si="6"/>
        <v/>
      </c>
      <c r="L85" s="110" t="str">
        <f t="shared" si="7"/>
        <v/>
      </c>
      <c r="AC85" s="78"/>
      <c r="AD85" s="78"/>
      <c r="AE85" s="78"/>
    </row>
    <row r="86" spans="2:31" ht="15" customHeight="1" x14ac:dyDescent="0.25">
      <c r="B86" s="106">
        <f t="shared" si="8"/>
        <v>56</v>
      </c>
      <c r="C86" s="107"/>
      <c r="D86" s="108" t="s">
        <v>93</v>
      </c>
      <c r="E86" s="108"/>
      <c r="F86" s="108"/>
      <c r="G86" s="109"/>
      <c r="H86" s="109"/>
      <c r="I86" s="109"/>
      <c r="J86" s="109" t="str">
        <f t="shared" si="5"/>
        <v/>
      </c>
      <c r="K86" s="109" t="str">
        <f t="shared" si="6"/>
        <v/>
      </c>
      <c r="L86" s="110" t="str">
        <f t="shared" si="7"/>
        <v/>
      </c>
      <c r="AC86" s="78"/>
      <c r="AD86" s="78"/>
      <c r="AE86" s="78"/>
    </row>
    <row r="87" spans="2:31" ht="15" customHeight="1" x14ac:dyDescent="0.25">
      <c r="B87" s="106">
        <f t="shared" si="8"/>
        <v>57</v>
      </c>
      <c r="C87" s="107"/>
      <c r="D87" s="108" t="s">
        <v>93</v>
      </c>
      <c r="E87" s="108"/>
      <c r="F87" s="108"/>
      <c r="G87" s="109"/>
      <c r="H87" s="109"/>
      <c r="I87" s="109"/>
      <c r="J87" s="109" t="str">
        <f t="shared" si="5"/>
        <v/>
      </c>
      <c r="K87" s="109" t="str">
        <f t="shared" si="6"/>
        <v/>
      </c>
      <c r="L87" s="110" t="str">
        <f t="shared" si="7"/>
        <v/>
      </c>
      <c r="AC87" s="78"/>
      <c r="AD87" s="78"/>
      <c r="AE87" s="78"/>
    </row>
    <row r="88" spans="2:31" ht="15" customHeight="1" x14ac:dyDescent="0.25">
      <c r="B88" s="106">
        <f t="shared" si="8"/>
        <v>58</v>
      </c>
      <c r="C88" s="107"/>
      <c r="D88" s="108" t="s">
        <v>93</v>
      </c>
      <c r="E88" s="108"/>
      <c r="F88" s="108"/>
      <c r="G88" s="109"/>
      <c r="H88" s="109"/>
      <c r="I88" s="109"/>
      <c r="J88" s="109" t="str">
        <f t="shared" si="5"/>
        <v/>
      </c>
      <c r="K88" s="109" t="str">
        <f t="shared" si="6"/>
        <v/>
      </c>
      <c r="L88" s="110" t="str">
        <f t="shared" si="7"/>
        <v/>
      </c>
      <c r="AC88" s="78"/>
      <c r="AD88" s="78"/>
      <c r="AE88" s="78"/>
    </row>
    <row r="89" spans="2:31" ht="15" customHeight="1" x14ac:dyDescent="0.25">
      <c r="B89" s="106">
        <f t="shared" si="8"/>
        <v>59</v>
      </c>
      <c r="C89" s="107"/>
      <c r="D89" s="108" t="s">
        <v>93</v>
      </c>
      <c r="E89" s="108"/>
      <c r="F89" s="108"/>
      <c r="G89" s="109"/>
      <c r="H89" s="109"/>
      <c r="I89" s="109"/>
      <c r="J89" s="109" t="str">
        <f t="shared" si="5"/>
        <v/>
      </c>
      <c r="K89" s="109" t="str">
        <f t="shared" si="6"/>
        <v/>
      </c>
      <c r="L89" s="110" t="str">
        <f t="shared" si="7"/>
        <v/>
      </c>
      <c r="AC89" s="78"/>
      <c r="AD89" s="78"/>
      <c r="AE89" s="78"/>
    </row>
    <row r="90" spans="2:31" ht="15" customHeight="1" x14ac:dyDescent="0.25">
      <c r="B90" s="106">
        <f t="shared" si="8"/>
        <v>60</v>
      </c>
      <c r="C90" s="107"/>
      <c r="D90" s="108" t="s">
        <v>93</v>
      </c>
      <c r="E90" s="108"/>
      <c r="F90" s="108"/>
      <c r="G90" s="109"/>
      <c r="H90" s="109"/>
      <c r="I90" s="109"/>
      <c r="J90" s="109" t="str">
        <f t="shared" si="5"/>
        <v/>
      </c>
      <c r="K90" s="109" t="str">
        <f t="shared" si="6"/>
        <v/>
      </c>
      <c r="L90" s="110" t="str">
        <f t="shared" si="7"/>
        <v/>
      </c>
      <c r="AC90" s="78"/>
      <c r="AD90" s="78"/>
      <c r="AE90" s="78"/>
    </row>
    <row r="91" spans="2:31" ht="15" customHeight="1" x14ac:dyDescent="0.25">
      <c r="B91" s="106">
        <f t="shared" si="8"/>
        <v>61</v>
      </c>
      <c r="C91" s="107"/>
      <c r="D91" s="108" t="s">
        <v>93</v>
      </c>
      <c r="E91" s="108"/>
      <c r="F91" s="108"/>
      <c r="G91" s="109"/>
      <c r="H91" s="109"/>
      <c r="I91" s="109"/>
      <c r="J91" s="109" t="str">
        <f t="shared" si="5"/>
        <v/>
      </c>
      <c r="K91" s="109" t="str">
        <f t="shared" si="6"/>
        <v/>
      </c>
      <c r="L91" s="110" t="str">
        <f t="shared" si="7"/>
        <v/>
      </c>
      <c r="AC91" s="78"/>
      <c r="AD91" s="78"/>
      <c r="AE91" s="78"/>
    </row>
    <row r="92" spans="2:31" ht="15" customHeight="1" x14ac:dyDescent="0.25">
      <c r="B92" s="106">
        <f t="shared" si="8"/>
        <v>62</v>
      </c>
      <c r="C92" s="107"/>
      <c r="D92" s="108" t="s">
        <v>93</v>
      </c>
      <c r="E92" s="108"/>
      <c r="F92" s="108"/>
      <c r="G92" s="109"/>
      <c r="H92" s="109"/>
      <c r="I92" s="109"/>
      <c r="J92" s="109" t="str">
        <f t="shared" si="5"/>
        <v/>
      </c>
      <c r="K92" s="109" t="str">
        <f t="shared" si="6"/>
        <v/>
      </c>
      <c r="L92" s="110" t="str">
        <f t="shared" si="7"/>
        <v/>
      </c>
      <c r="AC92" s="78"/>
      <c r="AD92" s="78"/>
      <c r="AE92" s="78"/>
    </row>
    <row r="93" spans="2:31" ht="15" customHeight="1" x14ac:dyDescent="0.25">
      <c r="B93" s="106">
        <f t="shared" si="8"/>
        <v>63</v>
      </c>
      <c r="C93" s="107"/>
      <c r="D93" s="108" t="s">
        <v>93</v>
      </c>
      <c r="E93" s="108"/>
      <c r="F93" s="108"/>
      <c r="G93" s="109"/>
      <c r="H93" s="109"/>
      <c r="I93" s="109"/>
      <c r="J93" s="109" t="str">
        <f t="shared" si="5"/>
        <v/>
      </c>
      <c r="K93" s="109" t="str">
        <f t="shared" si="6"/>
        <v/>
      </c>
      <c r="L93" s="110" t="str">
        <f t="shared" si="7"/>
        <v/>
      </c>
      <c r="AC93" s="78"/>
      <c r="AD93" s="78"/>
      <c r="AE93" s="78"/>
    </row>
    <row r="94" spans="2:31" ht="15" customHeight="1" x14ac:dyDescent="0.25">
      <c r="B94" s="106">
        <f t="shared" si="8"/>
        <v>64</v>
      </c>
      <c r="C94" s="107"/>
      <c r="D94" s="108" t="s">
        <v>93</v>
      </c>
      <c r="E94" s="108"/>
      <c r="F94" s="108"/>
      <c r="G94" s="109"/>
      <c r="H94" s="109"/>
      <c r="I94" s="109"/>
      <c r="J94" s="109" t="str">
        <f t="shared" si="5"/>
        <v/>
      </c>
      <c r="K94" s="109" t="str">
        <f t="shared" si="6"/>
        <v/>
      </c>
      <c r="L94" s="110" t="str">
        <f t="shared" si="7"/>
        <v/>
      </c>
      <c r="AC94" s="78"/>
      <c r="AD94" s="78"/>
      <c r="AE94" s="78"/>
    </row>
    <row r="95" spans="2:31" ht="15" customHeight="1" x14ac:dyDescent="0.25">
      <c r="B95" s="106">
        <f t="shared" si="8"/>
        <v>65</v>
      </c>
      <c r="C95" s="107"/>
      <c r="D95" s="108" t="s">
        <v>93</v>
      </c>
      <c r="E95" s="108"/>
      <c r="F95" s="108"/>
      <c r="G95" s="109"/>
      <c r="H95" s="109"/>
      <c r="I95" s="109"/>
      <c r="J95" s="109" t="str">
        <f t="shared" si="5"/>
        <v/>
      </c>
      <c r="K95" s="109" t="str">
        <f t="shared" si="6"/>
        <v/>
      </c>
      <c r="L95" s="110" t="str">
        <f t="shared" si="7"/>
        <v/>
      </c>
      <c r="AC95" s="78"/>
      <c r="AD95" s="78"/>
      <c r="AE95" s="78"/>
    </row>
    <row r="96" spans="2:31" ht="15" customHeight="1" x14ac:dyDescent="0.25">
      <c r="B96" s="106">
        <f t="shared" si="8"/>
        <v>66</v>
      </c>
      <c r="C96" s="107"/>
      <c r="D96" s="108" t="s">
        <v>93</v>
      </c>
      <c r="E96" s="108"/>
      <c r="F96" s="108"/>
      <c r="G96" s="109"/>
      <c r="H96" s="109"/>
      <c r="I96" s="109"/>
      <c r="J96" s="109" t="str">
        <f t="shared" si="5"/>
        <v/>
      </c>
      <c r="K96" s="109" t="str">
        <f t="shared" si="6"/>
        <v/>
      </c>
      <c r="L96" s="110" t="str">
        <f t="shared" si="7"/>
        <v/>
      </c>
      <c r="AC96" s="78"/>
      <c r="AD96" s="78"/>
      <c r="AE96" s="78"/>
    </row>
    <row r="97" spans="2:31" ht="15" customHeight="1" x14ac:dyDescent="0.25">
      <c r="B97" s="106">
        <f t="shared" si="8"/>
        <v>67</v>
      </c>
      <c r="C97" s="107"/>
      <c r="D97" s="108" t="s">
        <v>93</v>
      </c>
      <c r="E97" s="108"/>
      <c r="F97" s="108"/>
      <c r="G97" s="109"/>
      <c r="H97" s="109"/>
      <c r="I97" s="109"/>
      <c r="J97" s="109" t="str">
        <f t="shared" si="5"/>
        <v/>
      </c>
      <c r="K97" s="109" t="str">
        <f t="shared" si="6"/>
        <v/>
      </c>
      <c r="L97" s="110" t="str">
        <f t="shared" si="7"/>
        <v/>
      </c>
      <c r="AC97" s="78"/>
      <c r="AD97" s="78"/>
      <c r="AE97" s="78"/>
    </row>
    <row r="98" spans="2:31" ht="15" customHeight="1" x14ac:dyDescent="0.25">
      <c r="B98" s="106">
        <f t="shared" si="8"/>
        <v>68</v>
      </c>
      <c r="C98" s="107"/>
      <c r="D98" s="108" t="s">
        <v>93</v>
      </c>
      <c r="E98" s="108"/>
      <c r="F98" s="108"/>
      <c r="G98" s="109"/>
      <c r="H98" s="109"/>
      <c r="I98" s="109"/>
      <c r="J98" s="109" t="str">
        <f t="shared" si="5"/>
        <v/>
      </c>
      <c r="K98" s="109" t="str">
        <f t="shared" si="6"/>
        <v/>
      </c>
      <c r="L98" s="110" t="str">
        <f t="shared" si="7"/>
        <v/>
      </c>
      <c r="AC98" s="78"/>
      <c r="AD98" s="78"/>
      <c r="AE98" s="78"/>
    </row>
    <row r="99" spans="2:31" ht="15" customHeight="1" x14ac:dyDescent="0.25">
      <c r="B99" s="106">
        <f t="shared" si="8"/>
        <v>69</v>
      </c>
      <c r="C99" s="107"/>
      <c r="D99" s="108" t="s">
        <v>93</v>
      </c>
      <c r="E99" s="108"/>
      <c r="F99" s="108"/>
      <c r="G99" s="109"/>
      <c r="H99" s="109"/>
      <c r="I99" s="109"/>
      <c r="J99" s="109" t="str">
        <f t="shared" si="5"/>
        <v/>
      </c>
      <c r="K99" s="109" t="str">
        <f t="shared" si="6"/>
        <v/>
      </c>
      <c r="L99" s="110" t="str">
        <f t="shared" si="7"/>
        <v/>
      </c>
      <c r="AC99" s="78"/>
      <c r="AD99" s="78"/>
      <c r="AE99" s="78"/>
    </row>
    <row r="100" spans="2:31" ht="15" customHeight="1" x14ac:dyDescent="0.25">
      <c r="B100" s="106">
        <f t="shared" si="8"/>
        <v>70</v>
      </c>
      <c r="C100" s="107"/>
      <c r="D100" s="108" t="s">
        <v>93</v>
      </c>
      <c r="E100" s="108"/>
      <c r="F100" s="108"/>
      <c r="G100" s="109"/>
      <c r="H100" s="109"/>
      <c r="I100" s="109"/>
      <c r="J100" s="109" t="str">
        <f t="shared" si="5"/>
        <v/>
      </c>
      <c r="K100" s="109" t="str">
        <f t="shared" si="6"/>
        <v/>
      </c>
      <c r="L100" s="110" t="str">
        <f t="shared" si="7"/>
        <v/>
      </c>
      <c r="AC100" s="78"/>
      <c r="AD100" s="78"/>
      <c r="AE100" s="78"/>
    </row>
    <row r="101" spans="2:31" ht="15" customHeight="1" x14ac:dyDescent="0.25">
      <c r="B101" s="106">
        <f t="shared" si="8"/>
        <v>71</v>
      </c>
      <c r="C101" s="107"/>
      <c r="D101" s="108" t="s">
        <v>93</v>
      </c>
      <c r="E101" s="108"/>
      <c r="F101" s="108"/>
      <c r="G101" s="109"/>
      <c r="H101" s="109"/>
      <c r="I101" s="109"/>
      <c r="J101" s="109" t="str">
        <f t="shared" si="5"/>
        <v/>
      </c>
      <c r="K101" s="109" t="str">
        <f t="shared" si="6"/>
        <v/>
      </c>
      <c r="L101" s="110" t="str">
        <f t="shared" si="7"/>
        <v/>
      </c>
      <c r="AC101" s="78"/>
      <c r="AD101" s="78"/>
      <c r="AE101" s="78"/>
    </row>
    <row r="102" spans="2:31" ht="15" customHeight="1" x14ac:dyDescent="0.25">
      <c r="B102" s="106">
        <f t="shared" si="8"/>
        <v>72</v>
      </c>
      <c r="C102" s="107"/>
      <c r="D102" s="108" t="s">
        <v>93</v>
      </c>
      <c r="E102" s="108"/>
      <c r="F102" s="108"/>
      <c r="G102" s="109"/>
      <c r="H102" s="109"/>
      <c r="I102" s="109"/>
      <c r="J102" s="109" t="str">
        <f t="shared" si="5"/>
        <v/>
      </c>
      <c r="K102" s="109" t="str">
        <f t="shared" si="6"/>
        <v/>
      </c>
      <c r="L102" s="110" t="str">
        <f t="shared" si="7"/>
        <v/>
      </c>
      <c r="AC102" s="78"/>
      <c r="AD102" s="78"/>
      <c r="AE102" s="78"/>
    </row>
    <row r="103" spans="2:31" ht="15" customHeight="1" x14ac:dyDescent="0.25">
      <c r="B103" s="106">
        <f t="shared" si="8"/>
        <v>73</v>
      </c>
      <c r="C103" s="107"/>
      <c r="D103" s="108" t="s">
        <v>93</v>
      </c>
      <c r="E103" s="108"/>
      <c r="F103" s="108"/>
      <c r="G103" s="109"/>
      <c r="H103" s="109"/>
      <c r="I103" s="109"/>
      <c r="J103" s="109" t="str">
        <f t="shared" si="5"/>
        <v/>
      </c>
      <c r="K103" s="109" t="str">
        <f t="shared" si="6"/>
        <v/>
      </c>
      <c r="L103" s="110" t="str">
        <f t="shared" si="7"/>
        <v/>
      </c>
      <c r="AC103" s="78"/>
      <c r="AD103" s="78"/>
      <c r="AE103" s="78"/>
    </row>
    <row r="104" spans="2:31" ht="15" customHeight="1" x14ac:dyDescent="0.25">
      <c r="B104" s="106">
        <f t="shared" si="8"/>
        <v>74</v>
      </c>
      <c r="C104" s="107"/>
      <c r="D104" s="108" t="s">
        <v>93</v>
      </c>
      <c r="E104" s="108"/>
      <c r="F104" s="108"/>
      <c r="G104" s="109"/>
      <c r="H104" s="109"/>
      <c r="I104" s="109"/>
      <c r="J104" s="109" t="str">
        <f t="shared" si="5"/>
        <v/>
      </c>
      <c r="K104" s="109" t="str">
        <f t="shared" si="6"/>
        <v/>
      </c>
      <c r="L104" s="110" t="str">
        <f t="shared" si="7"/>
        <v/>
      </c>
      <c r="AC104" s="78"/>
      <c r="AD104" s="78"/>
      <c r="AE104" s="78"/>
    </row>
    <row r="105" spans="2:31" ht="15" customHeight="1" x14ac:dyDescent="0.25">
      <c r="B105" s="106">
        <f t="shared" si="8"/>
        <v>75</v>
      </c>
      <c r="C105" s="107"/>
      <c r="D105" s="108" t="s">
        <v>93</v>
      </c>
      <c r="E105" s="108"/>
      <c r="F105" s="108"/>
      <c r="G105" s="109"/>
      <c r="H105" s="109"/>
      <c r="I105" s="109"/>
      <c r="J105" s="109" t="str">
        <f t="shared" si="5"/>
        <v/>
      </c>
      <c r="K105" s="109" t="str">
        <f t="shared" si="6"/>
        <v/>
      </c>
      <c r="L105" s="110" t="str">
        <f t="shared" si="7"/>
        <v/>
      </c>
      <c r="AC105" s="78"/>
      <c r="AD105" s="78"/>
      <c r="AE105" s="78"/>
    </row>
    <row r="106" spans="2:31" ht="15" customHeight="1" x14ac:dyDescent="0.25">
      <c r="B106" s="106">
        <f t="shared" si="8"/>
        <v>76</v>
      </c>
      <c r="C106" s="107"/>
      <c r="D106" s="108" t="s">
        <v>93</v>
      </c>
      <c r="E106" s="108"/>
      <c r="F106" s="108"/>
      <c r="G106" s="109"/>
      <c r="H106" s="109"/>
      <c r="I106" s="109"/>
      <c r="J106" s="109" t="str">
        <f t="shared" si="5"/>
        <v/>
      </c>
      <c r="K106" s="109" t="str">
        <f t="shared" si="6"/>
        <v/>
      </c>
      <c r="L106" s="110" t="str">
        <f t="shared" si="7"/>
        <v/>
      </c>
      <c r="AC106" s="78"/>
      <c r="AD106" s="78"/>
      <c r="AE106" s="78"/>
    </row>
    <row r="107" spans="2:31" ht="15" customHeight="1" x14ac:dyDescent="0.25">
      <c r="B107" s="106">
        <f t="shared" si="8"/>
        <v>77</v>
      </c>
      <c r="C107" s="107"/>
      <c r="D107" s="108" t="s">
        <v>93</v>
      </c>
      <c r="E107" s="108"/>
      <c r="F107" s="108"/>
      <c r="G107" s="109"/>
      <c r="H107" s="109"/>
      <c r="I107" s="109"/>
      <c r="J107" s="109" t="str">
        <f t="shared" si="5"/>
        <v/>
      </c>
      <c r="K107" s="109" t="str">
        <f t="shared" si="6"/>
        <v/>
      </c>
      <c r="L107" s="110" t="str">
        <f t="shared" si="7"/>
        <v/>
      </c>
      <c r="AC107" s="78"/>
      <c r="AD107" s="78"/>
      <c r="AE107" s="78"/>
    </row>
    <row r="108" spans="2:31" ht="15" customHeight="1" x14ac:dyDescent="0.25">
      <c r="B108" s="106">
        <f t="shared" si="8"/>
        <v>78</v>
      </c>
      <c r="C108" s="107"/>
      <c r="D108" s="108" t="s">
        <v>93</v>
      </c>
      <c r="E108" s="108"/>
      <c r="F108" s="108"/>
      <c r="G108" s="109"/>
      <c r="H108" s="109"/>
      <c r="I108" s="109"/>
      <c r="J108" s="109" t="str">
        <f t="shared" si="5"/>
        <v/>
      </c>
      <c r="K108" s="109" t="str">
        <f t="shared" si="6"/>
        <v/>
      </c>
      <c r="L108" s="110" t="str">
        <f t="shared" si="7"/>
        <v/>
      </c>
      <c r="AC108" s="78"/>
      <c r="AD108" s="78"/>
      <c r="AE108" s="78"/>
    </row>
    <row r="109" spans="2:31" ht="15" customHeight="1" x14ac:dyDescent="0.25">
      <c r="B109" s="106">
        <f t="shared" si="8"/>
        <v>79</v>
      </c>
      <c r="C109" s="107"/>
      <c r="D109" s="108" t="s">
        <v>93</v>
      </c>
      <c r="E109" s="108"/>
      <c r="F109" s="108"/>
      <c r="G109" s="109"/>
      <c r="H109" s="109"/>
      <c r="I109" s="109"/>
      <c r="J109" s="109" t="str">
        <f t="shared" si="5"/>
        <v/>
      </c>
      <c r="K109" s="109" t="str">
        <f t="shared" si="6"/>
        <v/>
      </c>
      <c r="L109" s="110" t="str">
        <f t="shared" si="7"/>
        <v/>
      </c>
      <c r="AC109" s="78"/>
      <c r="AD109" s="78"/>
      <c r="AE109" s="78"/>
    </row>
    <row r="110" spans="2:31" ht="15" customHeight="1" x14ac:dyDescent="0.25">
      <c r="B110" s="106">
        <f t="shared" si="8"/>
        <v>80</v>
      </c>
      <c r="C110" s="107"/>
      <c r="D110" s="108" t="s">
        <v>93</v>
      </c>
      <c r="E110" s="108"/>
      <c r="F110" s="108"/>
      <c r="G110" s="109"/>
      <c r="H110" s="109"/>
      <c r="I110" s="109"/>
      <c r="J110" s="109" t="str">
        <f t="shared" si="5"/>
        <v/>
      </c>
      <c r="K110" s="109" t="str">
        <f t="shared" si="6"/>
        <v/>
      </c>
      <c r="L110" s="110" t="str">
        <f t="shared" si="7"/>
        <v/>
      </c>
      <c r="AC110" s="78"/>
      <c r="AD110" s="78"/>
      <c r="AE110" s="78"/>
    </row>
    <row r="111" spans="2:31" ht="15" customHeight="1" thickBot="1" x14ac:dyDescent="0.3">
      <c r="B111" s="113">
        <f t="shared" si="8"/>
        <v>81</v>
      </c>
      <c r="C111" s="114"/>
      <c r="D111" s="115" t="s">
        <v>93</v>
      </c>
      <c r="E111" s="115"/>
      <c r="F111" s="115"/>
      <c r="G111" s="116"/>
      <c r="H111" s="116"/>
      <c r="I111" s="116"/>
      <c r="J111" s="116" t="str">
        <f t="shared" si="5"/>
        <v/>
      </c>
      <c r="K111" s="116" t="str">
        <f t="shared" si="6"/>
        <v/>
      </c>
      <c r="L111" s="117" t="str">
        <f t="shared" si="7"/>
        <v/>
      </c>
      <c r="AC111" s="78"/>
      <c r="AD111" s="78"/>
      <c r="AE111" s="78"/>
    </row>
    <row r="112" spans="2:31" s="1" customFormat="1" ht="6" customHeight="1" thickTop="1" thickBot="1" x14ac:dyDescent="0.3"/>
    <row r="113" spans="2:12" ht="18" customHeight="1" thickBot="1" x14ac:dyDescent="0.3">
      <c r="B113" s="118"/>
      <c r="C113" s="119" t="s">
        <v>91</v>
      </c>
      <c r="D113" s="120"/>
      <c r="E113" s="120"/>
      <c r="F113" s="120"/>
      <c r="G113" s="120"/>
      <c r="H113" s="120"/>
      <c r="I113" s="121"/>
      <c r="J113" s="122">
        <f>SUM(J72:J111)</f>
        <v>-6.0300000000000011</v>
      </c>
      <c r="K113" s="122">
        <f>SUM(K72:K112)</f>
        <v>48.47</v>
      </c>
      <c r="L113" s="123">
        <f>+K113+J113</f>
        <v>42.44</v>
      </c>
    </row>
    <row r="114" spans="2:12" ht="18" customHeight="1" thickBot="1" x14ac:dyDescent="0.3">
      <c r="B114" s="118"/>
      <c r="C114" s="119" t="s">
        <v>2</v>
      </c>
      <c r="D114" s="120"/>
      <c r="E114" s="120"/>
      <c r="F114" s="120"/>
      <c r="G114" s="120"/>
      <c r="H114" s="120"/>
      <c r="I114" s="120"/>
      <c r="J114" s="124"/>
      <c r="K114" s="125"/>
      <c r="L114" s="126">
        <f>+L113+L71</f>
        <v>463.92800000000005</v>
      </c>
    </row>
    <row r="116" spans="2:12" ht="12.75" thickBot="1" x14ac:dyDescent="0.3"/>
    <row r="117" spans="2:12" ht="25.5" customHeight="1" x14ac:dyDescent="0.25">
      <c r="B117" s="518" t="s">
        <v>51</v>
      </c>
      <c r="C117" s="521"/>
      <c r="D117" s="521"/>
      <c r="E117" s="521"/>
      <c r="F117" s="521"/>
      <c r="G117" s="521"/>
      <c r="H117" s="521"/>
      <c r="I117" s="521"/>
      <c r="J117" s="521"/>
      <c r="K117" s="521"/>
      <c r="L117" s="522"/>
    </row>
    <row r="118" spans="2:12" ht="15" customHeight="1" x14ac:dyDescent="0.25">
      <c r="B118" s="55"/>
      <c r="C118" s="56"/>
      <c r="D118" s="56"/>
      <c r="E118" s="56"/>
      <c r="F118" s="56"/>
      <c r="G118" s="56"/>
      <c r="H118" s="56"/>
      <c r="I118" s="56"/>
      <c r="J118" s="56"/>
      <c r="K118" s="57" t="s">
        <v>92</v>
      </c>
      <c r="L118" s="58">
        <f>+L61+1</f>
        <v>3</v>
      </c>
    </row>
    <row r="119" spans="2:12" ht="25.5" customHeight="1" x14ac:dyDescent="0.25">
      <c r="B119" s="59" t="s">
        <v>47</v>
      </c>
      <c r="C119" s="60"/>
      <c r="D119" s="60" t="s">
        <v>52</v>
      </c>
      <c r="E119" s="60" t="s">
        <v>71</v>
      </c>
      <c r="F119" s="20"/>
      <c r="G119" s="61"/>
      <c r="H119" s="61"/>
      <c r="I119" s="61"/>
      <c r="J119" s="61"/>
      <c r="K119" s="57"/>
      <c r="L119" s="62"/>
    </row>
    <row r="120" spans="2:12" ht="15" x14ac:dyDescent="0.25">
      <c r="B120" s="59" t="s">
        <v>896</v>
      </c>
      <c r="C120" s="60"/>
      <c r="D120" s="60" t="s">
        <v>52</v>
      </c>
      <c r="E120" s="60"/>
      <c r="F120" s="20"/>
      <c r="G120" s="63"/>
      <c r="H120" s="64"/>
      <c r="I120" s="63"/>
      <c r="J120" s="65"/>
      <c r="K120" s="57"/>
      <c r="L120" s="66"/>
    </row>
    <row r="121" spans="2:12" ht="15" x14ac:dyDescent="0.25">
      <c r="B121" s="59" t="s">
        <v>69</v>
      </c>
      <c r="C121" s="67"/>
      <c r="D121" s="68" t="s">
        <v>52</v>
      </c>
      <c r="E121" s="68">
        <v>1</v>
      </c>
      <c r="F121" s="20"/>
      <c r="G121" s="63"/>
      <c r="H121" s="63"/>
      <c r="I121" s="63"/>
      <c r="J121" s="65"/>
      <c r="K121" s="57"/>
      <c r="L121" s="66"/>
    </row>
    <row r="122" spans="2:12" ht="15" x14ac:dyDescent="0.25">
      <c r="B122" s="59" t="s">
        <v>53</v>
      </c>
      <c r="C122" s="60"/>
      <c r="D122" s="60" t="s">
        <v>52</v>
      </c>
      <c r="E122" s="60" t="s">
        <v>94</v>
      </c>
      <c r="F122" s="20"/>
      <c r="G122" s="63"/>
      <c r="H122" s="63"/>
      <c r="I122" s="63"/>
      <c r="J122" s="65"/>
      <c r="K122" s="57"/>
      <c r="L122" s="66"/>
    </row>
    <row r="123" spans="2:12" ht="15" customHeight="1" thickBot="1" x14ac:dyDescent="0.3">
      <c r="B123" s="69" t="s">
        <v>54</v>
      </c>
      <c r="C123" s="70"/>
      <c r="D123" s="70" t="s">
        <v>52</v>
      </c>
      <c r="E123" s="70"/>
      <c r="F123" s="71"/>
      <c r="G123" s="71"/>
      <c r="H123" s="71"/>
      <c r="I123" s="71"/>
      <c r="J123" s="71"/>
      <c r="K123" s="70" t="s">
        <v>55</v>
      </c>
      <c r="L123" s="72"/>
    </row>
    <row r="124" spans="2:12" ht="4.5" customHeight="1" thickBot="1" x14ac:dyDescent="0.3">
      <c r="B124" s="73"/>
      <c r="C124" s="74"/>
      <c r="D124" s="75"/>
      <c r="E124" s="75"/>
      <c r="F124" s="76"/>
      <c r="G124" s="77"/>
      <c r="K124" s="78"/>
    </row>
    <row r="125" spans="2:12" ht="18" customHeight="1" thickTop="1" x14ac:dyDescent="0.25">
      <c r="B125" s="79" t="s">
        <v>1</v>
      </c>
      <c r="C125" s="80" t="s">
        <v>1</v>
      </c>
      <c r="D125" s="80"/>
      <c r="E125" s="80"/>
      <c r="F125" s="81"/>
      <c r="G125" s="82" t="s">
        <v>56</v>
      </c>
      <c r="H125" s="82"/>
      <c r="I125" s="83"/>
      <c r="J125" s="80"/>
      <c r="K125" s="84"/>
      <c r="L125" s="85" t="s">
        <v>2</v>
      </c>
    </row>
    <row r="126" spans="2:12" ht="38.25" customHeight="1" thickBot="1" x14ac:dyDescent="0.3">
      <c r="B126" s="86" t="s">
        <v>57</v>
      </c>
      <c r="C126" s="87" t="s">
        <v>82</v>
      </c>
      <c r="D126" s="88" t="s">
        <v>74</v>
      </c>
      <c r="E126" s="89" t="s">
        <v>68</v>
      </c>
      <c r="F126" s="90" t="s">
        <v>58</v>
      </c>
      <c r="G126" s="91" t="s">
        <v>60</v>
      </c>
      <c r="H126" s="91" t="s">
        <v>59</v>
      </c>
      <c r="I126" s="90" t="s">
        <v>61</v>
      </c>
      <c r="J126" s="92" t="s">
        <v>62</v>
      </c>
      <c r="K126" s="87" t="s">
        <v>63</v>
      </c>
      <c r="L126" s="93" t="s">
        <v>64</v>
      </c>
    </row>
    <row r="127" spans="2:12" s="1" customFormat="1" ht="4.5" customHeight="1" thickTop="1" thickBot="1" x14ac:dyDescent="0.3"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</row>
    <row r="128" spans="2:12" ht="18" customHeight="1" thickBot="1" x14ac:dyDescent="0.3">
      <c r="B128" s="95"/>
      <c r="C128" s="96" t="s">
        <v>65</v>
      </c>
      <c r="D128" s="97"/>
      <c r="E128" s="97"/>
      <c r="F128" s="98"/>
      <c r="G128" s="99"/>
      <c r="H128" s="99"/>
      <c r="I128" s="99"/>
      <c r="J128" s="97"/>
      <c r="K128" s="97"/>
      <c r="L128" s="100">
        <f>+L114</f>
        <v>463.92800000000005</v>
      </c>
    </row>
    <row r="129" spans="2:31" ht="15" customHeight="1" thickTop="1" x14ac:dyDescent="0.25">
      <c r="B129" s="101">
        <f t="shared" ref="B129:B134" si="9">+B128+1</f>
        <v>1</v>
      </c>
      <c r="C129" s="131"/>
      <c r="D129" s="103" t="s">
        <v>93</v>
      </c>
      <c r="E129" s="103"/>
      <c r="F129" s="103"/>
      <c r="G129" s="104"/>
      <c r="H129" s="104"/>
      <c r="I129" s="104"/>
      <c r="J129" s="104" t="str">
        <f>IF($E129&lt;0,$E129*$F129*$G129*$H129*$I129,IF($E129&gt;0,"",""))</f>
        <v/>
      </c>
      <c r="K129" s="104" t="str">
        <f>IF($E129&gt;0,$E129*$F129*$G129*$H129*$I129,IF($F129&lt;0,"",""))</f>
        <v/>
      </c>
      <c r="L129" s="105" t="str">
        <f>+K129</f>
        <v/>
      </c>
      <c r="AC129" s="78"/>
      <c r="AD129" s="78"/>
      <c r="AE129" s="78"/>
    </row>
    <row r="130" spans="2:31" ht="15" customHeight="1" x14ac:dyDescent="0.25">
      <c r="B130" s="106">
        <f t="shared" si="9"/>
        <v>2</v>
      </c>
      <c r="C130" s="107"/>
      <c r="D130" s="108" t="s">
        <v>93</v>
      </c>
      <c r="E130" s="108"/>
      <c r="F130" s="108"/>
      <c r="G130" s="109"/>
      <c r="H130" s="109"/>
      <c r="I130" s="109"/>
      <c r="J130" s="109" t="str">
        <f>IF($E130&lt;0,$E130*$F130*$G130*$H130*$I130,IF($E130&gt;0,"",""))</f>
        <v/>
      </c>
      <c r="K130" s="109" t="str">
        <f>IF($E130&gt;0,$E130*$F130*$G130*$H130*$I130,IF($F130&lt;0,"",""))</f>
        <v/>
      </c>
      <c r="L130" s="110" t="str">
        <f>+K130</f>
        <v/>
      </c>
      <c r="AC130" s="78"/>
      <c r="AD130" s="78"/>
      <c r="AE130" s="78"/>
    </row>
    <row r="131" spans="2:31" ht="15" customHeight="1" x14ac:dyDescent="0.25">
      <c r="B131" s="106">
        <f t="shared" si="9"/>
        <v>3</v>
      </c>
      <c r="C131" s="107"/>
      <c r="D131" s="108" t="s">
        <v>93</v>
      </c>
      <c r="E131" s="108"/>
      <c r="F131" s="108"/>
      <c r="G131" s="109"/>
      <c r="H131" s="109"/>
      <c r="I131" s="109"/>
      <c r="J131" s="109" t="str">
        <f>IF($E131&lt;0,$E131*$F131*$G131*$H131*$I131,IF($E131&gt;0,"",""))</f>
        <v/>
      </c>
      <c r="K131" s="109" t="str">
        <f>IF($E131&gt;0,$E131*$F131*$G131*$H131*$I131,IF($F131&lt;0,"",""))</f>
        <v/>
      </c>
      <c r="L131" s="110" t="str">
        <f>+K131</f>
        <v/>
      </c>
      <c r="AC131" s="78"/>
      <c r="AD131" s="78"/>
      <c r="AE131" s="78"/>
    </row>
    <row r="132" spans="2:31" ht="15" customHeight="1" x14ac:dyDescent="0.25">
      <c r="B132" s="106">
        <f t="shared" si="9"/>
        <v>4</v>
      </c>
      <c r="C132" s="107"/>
      <c r="D132" s="108" t="s">
        <v>93</v>
      </c>
      <c r="E132" s="108"/>
      <c r="F132" s="108"/>
      <c r="G132" s="109"/>
      <c r="H132" s="109"/>
      <c r="I132" s="109"/>
      <c r="J132" s="109" t="str">
        <f t="shared" ref="J132:J168" si="10">IF($E132&lt;0,$E132*$F132*$G132*$H132*$I132,IF($E132&gt;0,"",""))</f>
        <v/>
      </c>
      <c r="K132" s="109" t="str">
        <f t="shared" ref="K132:K168" si="11">IF($E132&gt;0,$E132*$F132*$G132*$H132*$I132,IF($F132&lt;0,"",""))</f>
        <v/>
      </c>
      <c r="L132" s="110" t="str">
        <f t="shared" ref="L132:L168" si="12">+K132</f>
        <v/>
      </c>
      <c r="AC132" s="78"/>
      <c r="AD132" s="78"/>
      <c r="AE132" s="78"/>
    </row>
    <row r="133" spans="2:31" ht="15" customHeight="1" x14ac:dyDescent="0.25">
      <c r="B133" s="106">
        <f t="shared" si="9"/>
        <v>5</v>
      </c>
      <c r="C133" s="107"/>
      <c r="D133" s="108" t="s">
        <v>93</v>
      </c>
      <c r="E133" s="108"/>
      <c r="F133" s="108"/>
      <c r="G133" s="109"/>
      <c r="H133" s="109"/>
      <c r="I133" s="109"/>
      <c r="J133" s="109" t="str">
        <f t="shared" si="10"/>
        <v/>
      </c>
      <c r="K133" s="109" t="str">
        <f t="shared" si="11"/>
        <v/>
      </c>
      <c r="L133" s="110" t="str">
        <f t="shared" si="12"/>
        <v/>
      </c>
      <c r="AC133" s="78"/>
      <c r="AD133" s="78"/>
      <c r="AE133" s="78"/>
    </row>
    <row r="134" spans="2:31" ht="15" customHeight="1" x14ac:dyDescent="0.25">
      <c r="B134" s="106">
        <f t="shared" si="9"/>
        <v>6</v>
      </c>
      <c r="C134" s="107"/>
      <c r="D134" s="108" t="s">
        <v>93</v>
      </c>
      <c r="E134" s="108"/>
      <c r="F134" s="108"/>
      <c r="G134" s="109"/>
      <c r="H134" s="109"/>
      <c r="I134" s="109"/>
      <c r="J134" s="109" t="str">
        <f t="shared" si="10"/>
        <v/>
      </c>
      <c r="K134" s="109" t="str">
        <f t="shared" si="11"/>
        <v/>
      </c>
      <c r="L134" s="110" t="str">
        <f t="shared" si="12"/>
        <v/>
      </c>
      <c r="AC134" s="78"/>
      <c r="AD134" s="78"/>
      <c r="AE134" s="78"/>
    </row>
    <row r="135" spans="2:31" ht="15" customHeight="1" x14ac:dyDescent="0.25">
      <c r="B135" s="106">
        <f t="shared" ref="B135:B168" si="13">+B134+1</f>
        <v>7</v>
      </c>
      <c r="C135" s="107"/>
      <c r="D135" s="108" t="s">
        <v>93</v>
      </c>
      <c r="E135" s="108"/>
      <c r="F135" s="108"/>
      <c r="G135" s="109"/>
      <c r="H135" s="109"/>
      <c r="I135" s="109"/>
      <c r="J135" s="109" t="str">
        <f t="shared" si="10"/>
        <v/>
      </c>
      <c r="K135" s="109" t="str">
        <f t="shared" si="11"/>
        <v/>
      </c>
      <c r="L135" s="110" t="str">
        <f t="shared" si="12"/>
        <v/>
      </c>
      <c r="AC135" s="78"/>
      <c r="AD135" s="78"/>
      <c r="AE135" s="78"/>
    </row>
    <row r="136" spans="2:31" ht="15" customHeight="1" x14ac:dyDescent="0.25">
      <c r="B136" s="106">
        <f t="shared" si="13"/>
        <v>8</v>
      </c>
      <c r="C136" s="107"/>
      <c r="D136" s="108" t="s">
        <v>93</v>
      </c>
      <c r="E136" s="108"/>
      <c r="F136" s="108"/>
      <c r="G136" s="109"/>
      <c r="H136" s="109"/>
      <c r="I136" s="109"/>
      <c r="J136" s="109" t="str">
        <f t="shared" si="10"/>
        <v/>
      </c>
      <c r="K136" s="109" t="str">
        <f t="shared" si="11"/>
        <v/>
      </c>
      <c r="L136" s="110" t="str">
        <f t="shared" si="12"/>
        <v/>
      </c>
      <c r="AC136" s="78"/>
      <c r="AD136" s="78"/>
      <c r="AE136" s="78"/>
    </row>
    <row r="137" spans="2:31" ht="15" customHeight="1" x14ac:dyDescent="0.25">
      <c r="B137" s="106">
        <f t="shared" si="13"/>
        <v>9</v>
      </c>
      <c r="C137" s="107"/>
      <c r="D137" s="108" t="s">
        <v>93</v>
      </c>
      <c r="E137" s="108"/>
      <c r="F137" s="108"/>
      <c r="G137" s="109"/>
      <c r="H137" s="109"/>
      <c r="I137" s="109"/>
      <c r="J137" s="109" t="str">
        <f t="shared" si="10"/>
        <v/>
      </c>
      <c r="K137" s="109" t="str">
        <f t="shared" si="11"/>
        <v/>
      </c>
      <c r="L137" s="110" t="str">
        <f t="shared" si="12"/>
        <v/>
      </c>
      <c r="AC137" s="78"/>
      <c r="AD137" s="78"/>
      <c r="AE137" s="78"/>
    </row>
    <row r="138" spans="2:31" ht="15" customHeight="1" x14ac:dyDescent="0.25">
      <c r="B138" s="106">
        <f t="shared" si="13"/>
        <v>10</v>
      </c>
      <c r="C138" s="107"/>
      <c r="D138" s="108" t="s">
        <v>93</v>
      </c>
      <c r="E138" s="108"/>
      <c r="F138" s="108"/>
      <c r="G138" s="109"/>
      <c r="H138" s="109"/>
      <c r="I138" s="109"/>
      <c r="J138" s="109" t="str">
        <f t="shared" si="10"/>
        <v/>
      </c>
      <c r="K138" s="109" t="str">
        <f t="shared" si="11"/>
        <v/>
      </c>
      <c r="L138" s="110" t="str">
        <f t="shared" si="12"/>
        <v/>
      </c>
      <c r="AC138" s="78"/>
      <c r="AD138" s="78"/>
      <c r="AE138" s="78"/>
    </row>
    <row r="139" spans="2:31" ht="15" customHeight="1" x14ac:dyDescent="0.25">
      <c r="B139" s="106">
        <f t="shared" si="13"/>
        <v>11</v>
      </c>
      <c r="C139" s="107"/>
      <c r="D139" s="108" t="s">
        <v>93</v>
      </c>
      <c r="E139" s="108"/>
      <c r="F139" s="108"/>
      <c r="G139" s="109"/>
      <c r="H139" s="109"/>
      <c r="I139" s="109"/>
      <c r="J139" s="109" t="str">
        <f t="shared" si="10"/>
        <v/>
      </c>
      <c r="K139" s="109" t="str">
        <f t="shared" si="11"/>
        <v/>
      </c>
      <c r="L139" s="110" t="str">
        <f t="shared" si="12"/>
        <v/>
      </c>
      <c r="AC139" s="78"/>
      <c r="AD139" s="78"/>
      <c r="AE139" s="78"/>
    </row>
    <row r="140" spans="2:31" ht="15" customHeight="1" x14ac:dyDescent="0.25">
      <c r="B140" s="106">
        <f t="shared" si="13"/>
        <v>12</v>
      </c>
      <c r="C140" s="107"/>
      <c r="D140" s="108" t="s">
        <v>93</v>
      </c>
      <c r="E140" s="108"/>
      <c r="F140" s="108"/>
      <c r="G140" s="109"/>
      <c r="H140" s="109"/>
      <c r="I140" s="109"/>
      <c r="J140" s="109" t="str">
        <f t="shared" si="10"/>
        <v/>
      </c>
      <c r="K140" s="109" t="str">
        <f t="shared" si="11"/>
        <v/>
      </c>
      <c r="L140" s="110" t="str">
        <f t="shared" si="12"/>
        <v/>
      </c>
      <c r="AC140" s="78"/>
      <c r="AD140" s="78"/>
      <c r="AE140" s="78"/>
    </row>
    <row r="141" spans="2:31" ht="15" customHeight="1" x14ac:dyDescent="0.25">
      <c r="B141" s="106">
        <f t="shared" si="13"/>
        <v>13</v>
      </c>
      <c r="C141" s="107"/>
      <c r="D141" s="108" t="s">
        <v>93</v>
      </c>
      <c r="E141" s="108"/>
      <c r="F141" s="108"/>
      <c r="G141" s="109"/>
      <c r="H141" s="109"/>
      <c r="I141" s="109"/>
      <c r="J141" s="109" t="str">
        <f t="shared" si="10"/>
        <v/>
      </c>
      <c r="K141" s="109" t="str">
        <f t="shared" si="11"/>
        <v/>
      </c>
      <c r="L141" s="110" t="str">
        <f t="shared" si="12"/>
        <v/>
      </c>
      <c r="AC141" s="78"/>
      <c r="AD141" s="78"/>
      <c r="AE141" s="78"/>
    </row>
    <row r="142" spans="2:31" ht="15" customHeight="1" x14ac:dyDescent="0.25">
      <c r="B142" s="106">
        <f t="shared" si="13"/>
        <v>14</v>
      </c>
      <c r="C142" s="107"/>
      <c r="D142" s="108" t="s">
        <v>93</v>
      </c>
      <c r="E142" s="108"/>
      <c r="F142" s="108"/>
      <c r="G142" s="109"/>
      <c r="H142" s="109"/>
      <c r="I142" s="109"/>
      <c r="J142" s="109" t="str">
        <f t="shared" si="10"/>
        <v/>
      </c>
      <c r="K142" s="109" t="str">
        <f t="shared" si="11"/>
        <v/>
      </c>
      <c r="L142" s="110" t="str">
        <f t="shared" si="12"/>
        <v/>
      </c>
      <c r="AC142" s="78"/>
      <c r="AD142" s="78"/>
      <c r="AE142" s="78"/>
    </row>
    <row r="143" spans="2:31" ht="15" customHeight="1" x14ac:dyDescent="0.25">
      <c r="B143" s="106">
        <f t="shared" si="13"/>
        <v>15</v>
      </c>
      <c r="C143" s="107"/>
      <c r="D143" s="108" t="s">
        <v>93</v>
      </c>
      <c r="E143" s="108"/>
      <c r="F143" s="108"/>
      <c r="G143" s="109"/>
      <c r="H143" s="109"/>
      <c r="I143" s="109"/>
      <c r="J143" s="109" t="str">
        <f t="shared" si="10"/>
        <v/>
      </c>
      <c r="K143" s="109" t="str">
        <f t="shared" si="11"/>
        <v/>
      </c>
      <c r="L143" s="110" t="str">
        <f t="shared" si="12"/>
        <v/>
      </c>
      <c r="AC143" s="78"/>
      <c r="AD143" s="78"/>
      <c r="AE143" s="78"/>
    </row>
    <row r="144" spans="2:31" ht="15" customHeight="1" x14ac:dyDescent="0.25">
      <c r="B144" s="106">
        <f t="shared" si="13"/>
        <v>16</v>
      </c>
      <c r="C144" s="107"/>
      <c r="D144" s="108" t="s">
        <v>93</v>
      </c>
      <c r="E144" s="108"/>
      <c r="F144" s="108"/>
      <c r="G144" s="109"/>
      <c r="H144" s="109"/>
      <c r="I144" s="109"/>
      <c r="J144" s="109" t="str">
        <f t="shared" si="10"/>
        <v/>
      </c>
      <c r="K144" s="109" t="str">
        <f t="shared" si="11"/>
        <v/>
      </c>
      <c r="L144" s="110" t="str">
        <f t="shared" si="12"/>
        <v/>
      </c>
      <c r="AC144" s="78"/>
      <c r="AD144" s="78"/>
      <c r="AE144" s="78"/>
    </row>
    <row r="145" spans="2:31" ht="15" customHeight="1" x14ac:dyDescent="0.25">
      <c r="B145" s="106">
        <f t="shared" si="13"/>
        <v>17</v>
      </c>
      <c r="C145" s="107"/>
      <c r="D145" s="108" t="s">
        <v>93</v>
      </c>
      <c r="E145" s="108"/>
      <c r="F145" s="108"/>
      <c r="G145" s="109"/>
      <c r="H145" s="109"/>
      <c r="I145" s="109"/>
      <c r="J145" s="109" t="str">
        <f t="shared" si="10"/>
        <v/>
      </c>
      <c r="K145" s="109" t="str">
        <f t="shared" si="11"/>
        <v/>
      </c>
      <c r="L145" s="110" t="str">
        <f t="shared" si="12"/>
        <v/>
      </c>
      <c r="AC145" s="78"/>
      <c r="AD145" s="78"/>
      <c r="AE145" s="78"/>
    </row>
    <row r="146" spans="2:31" ht="15" customHeight="1" x14ac:dyDescent="0.25">
      <c r="B146" s="106">
        <f t="shared" si="13"/>
        <v>18</v>
      </c>
      <c r="C146" s="107"/>
      <c r="D146" s="108" t="s">
        <v>93</v>
      </c>
      <c r="E146" s="108"/>
      <c r="F146" s="108"/>
      <c r="G146" s="109"/>
      <c r="H146" s="109"/>
      <c r="I146" s="109"/>
      <c r="J146" s="109" t="str">
        <f t="shared" si="10"/>
        <v/>
      </c>
      <c r="K146" s="109" t="str">
        <f t="shared" si="11"/>
        <v/>
      </c>
      <c r="L146" s="110" t="str">
        <f t="shared" si="12"/>
        <v/>
      </c>
      <c r="AC146" s="78"/>
      <c r="AD146" s="78"/>
      <c r="AE146" s="78"/>
    </row>
    <row r="147" spans="2:31" ht="15" customHeight="1" x14ac:dyDescent="0.25">
      <c r="B147" s="106">
        <f t="shared" si="13"/>
        <v>19</v>
      </c>
      <c r="C147" s="107"/>
      <c r="D147" s="108" t="s">
        <v>93</v>
      </c>
      <c r="E147" s="108"/>
      <c r="F147" s="108"/>
      <c r="G147" s="109"/>
      <c r="H147" s="109"/>
      <c r="I147" s="109"/>
      <c r="J147" s="109" t="str">
        <f t="shared" si="10"/>
        <v/>
      </c>
      <c r="K147" s="109" t="str">
        <f t="shared" si="11"/>
        <v/>
      </c>
      <c r="L147" s="110" t="str">
        <f t="shared" si="12"/>
        <v/>
      </c>
      <c r="AC147" s="78"/>
      <c r="AD147" s="78"/>
      <c r="AE147" s="78"/>
    </row>
    <row r="148" spans="2:31" ht="15" customHeight="1" x14ac:dyDescent="0.25">
      <c r="B148" s="106">
        <f t="shared" si="13"/>
        <v>20</v>
      </c>
      <c r="C148" s="107"/>
      <c r="D148" s="108" t="s">
        <v>93</v>
      </c>
      <c r="E148" s="108"/>
      <c r="F148" s="108"/>
      <c r="G148" s="109"/>
      <c r="H148" s="109"/>
      <c r="I148" s="109"/>
      <c r="J148" s="109" t="str">
        <f t="shared" si="10"/>
        <v/>
      </c>
      <c r="K148" s="109" t="str">
        <f t="shared" si="11"/>
        <v/>
      </c>
      <c r="L148" s="110" t="str">
        <f t="shared" si="12"/>
        <v/>
      </c>
      <c r="AC148" s="78"/>
      <c r="AD148" s="78"/>
      <c r="AE148" s="78"/>
    </row>
    <row r="149" spans="2:31" ht="15" customHeight="1" x14ac:dyDescent="0.25">
      <c r="B149" s="106">
        <f t="shared" si="13"/>
        <v>21</v>
      </c>
      <c r="C149" s="107"/>
      <c r="D149" s="108" t="s">
        <v>93</v>
      </c>
      <c r="E149" s="108"/>
      <c r="F149" s="108"/>
      <c r="G149" s="109"/>
      <c r="H149" s="109"/>
      <c r="I149" s="109"/>
      <c r="J149" s="109" t="str">
        <f t="shared" si="10"/>
        <v/>
      </c>
      <c r="K149" s="109" t="str">
        <f t="shared" si="11"/>
        <v/>
      </c>
      <c r="L149" s="110" t="str">
        <f t="shared" si="12"/>
        <v/>
      </c>
      <c r="AC149" s="78"/>
      <c r="AD149" s="78"/>
      <c r="AE149" s="78"/>
    </row>
    <row r="150" spans="2:31" ht="15" customHeight="1" x14ac:dyDescent="0.25">
      <c r="B150" s="106">
        <f t="shared" si="13"/>
        <v>22</v>
      </c>
      <c r="C150" s="107"/>
      <c r="D150" s="108" t="s">
        <v>93</v>
      </c>
      <c r="E150" s="108"/>
      <c r="F150" s="108"/>
      <c r="G150" s="109"/>
      <c r="H150" s="109"/>
      <c r="I150" s="109"/>
      <c r="J150" s="109" t="str">
        <f t="shared" si="10"/>
        <v/>
      </c>
      <c r="K150" s="109" t="str">
        <f t="shared" si="11"/>
        <v/>
      </c>
      <c r="L150" s="110" t="str">
        <f t="shared" si="12"/>
        <v/>
      </c>
      <c r="AC150" s="78"/>
      <c r="AD150" s="78"/>
      <c r="AE150" s="78"/>
    </row>
    <row r="151" spans="2:31" ht="15" customHeight="1" x14ac:dyDescent="0.25">
      <c r="B151" s="106">
        <f t="shared" si="13"/>
        <v>23</v>
      </c>
      <c r="C151" s="107"/>
      <c r="D151" s="108" t="s">
        <v>93</v>
      </c>
      <c r="E151" s="108"/>
      <c r="F151" s="108"/>
      <c r="G151" s="109"/>
      <c r="H151" s="109"/>
      <c r="I151" s="109"/>
      <c r="J151" s="109" t="str">
        <f t="shared" si="10"/>
        <v/>
      </c>
      <c r="K151" s="109" t="str">
        <f t="shared" si="11"/>
        <v/>
      </c>
      <c r="L151" s="110" t="str">
        <f t="shared" si="12"/>
        <v/>
      </c>
      <c r="AC151" s="78"/>
      <c r="AD151" s="78"/>
      <c r="AE151" s="78"/>
    </row>
    <row r="152" spans="2:31" ht="15" customHeight="1" x14ac:dyDescent="0.25">
      <c r="B152" s="106">
        <f t="shared" si="13"/>
        <v>24</v>
      </c>
      <c r="C152" s="107"/>
      <c r="D152" s="108" t="s">
        <v>93</v>
      </c>
      <c r="E152" s="108"/>
      <c r="F152" s="108"/>
      <c r="G152" s="109"/>
      <c r="H152" s="109"/>
      <c r="I152" s="109"/>
      <c r="J152" s="109" t="str">
        <f t="shared" si="10"/>
        <v/>
      </c>
      <c r="K152" s="109" t="str">
        <f t="shared" si="11"/>
        <v/>
      </c>
      <c r="L152" s="110" t="str">
        <f t="shared" si="12"/>
        <v/>
      </c>
      <c r="AC152" s="78"/>
      <c r="AD152" s="78"/>
      <c r="AE152" s="78"/>
    </row>
    <row r="153" spans="2:31" ht="15" customHeight="1" x14ac:dyDescent="0.25">
      <c r="B153" s="106">
        <f t="shared" si="13"/>
        <v>25</v>
      </c>
      <c r="C153" s="107"/>
      <c r="D153" s="108" t="s">
        <v>93</v>
      </c>
      <c r="E153" s="108"/>
      <c r="F153" s="108"/>
      <c r="G153" s="109"/>
      <c r="H153" s="109"/>
      <c r="I153" s="109"/>
      <c r="J153" s="109" t="str">
        <f t="shared" si="10"/>
        <v/>
      </c>
      <c r="K153" s="109" t="str">
        <f t="shared" si="11"/>
        <v/>
      </c>
      <c r="L153" s="110" t="str">
        <f t="shared" si="12"/>
        <v/>
      </c>
      <c r="AC153" s="78"/>
      <c r="AD153" s="78"/>
      <c r="AE153" s="78"/>
    </row>
    <row r="154" spans="2:31" ht="15" customHeight="1" x14ac:dyDescent="0.25">
      <c r="B154" s="106">
        <f t="shared" si="13"/>
        <v>26</v>
      </c>
      <c r="C154" s="107"/>
      <c r="D154" s="108" t="s">
        <v>93</v>
      </c>
      <c r="E154" s="108"/>
      <c r="F154" s="108"/>
      <c r="G154" s="109"/>
      <c r="H154" s="109"/>
      <c r="I154" s="109"/>
      <c r="J154" s="109" t="str">
        <f t="shared" si="10"/>
        <v/>
      </c>
      <c r="K154" s="109" t="str">
        <f t="shared" si="11"/>
        <v/>
      </c>
      <c r="L154" s="110" t="str">
        <f t="shared" si="12"/>
        <v/>
      </c>
      <c r="AC154" s="78"/>
      <c r="AD154" s="78"/>
      <c r="AE154" s="78"/>
    </row>
    <row r="155" spans="2:31" ht="15" customHeight="1" x14ac:dyDescent="0.25">
      <c r="B155" s="106">
        <f t="shared" si="13"/>
        <v>27</v>
      </c>
      <c r="C155" s="107"/>
      <c r="D155" s="108" t="s">
        <v>93</v>
      </c>
      <c r="E155" s="108"/>
      <c r="F155" s="108"/>
      <c r="G155" s="109"/>
      <c r="H155" s="109"/>
      <c r="I155" s="109"/>
      <c r="J155" s="109" t="str">
        <f t="shared" si="10"/>
        <v/>
      </c>
      <c r="K155" s="109" t="str">
        <f t="shared" si="11"/>
        <v/>
      </c>
      <c r="L155" s="110" t="str">
        <f t="shared" si="12"/>
        <v/>
      </c>
      <c r="AC155" s="78"/>
      <c r="AD155" s="78"/>
      <c r="AE155" s="78"/>
    </row>
    <row r="156" spans="2:31" ht="15" customHeight="1" x14ac:dyDescent="0.25">
      <c r="B156" s="106">
        <f t="shared" si="13"/>
        <v>28</v>
      </c>
      <c r="C156" s="107"/>
      <c r="D156" s="108" t="s">
        <v>93</v>
      </c>
      <c r="E156" s="108"/>
      <c r="F156" s="108"/>
      <c r="G156" s="109"/>
      <c r="H156" s="109"/>
      <c r="I156" s="109"/>
      <c r="J156" s="109" t="str">
        <f t="shared" si="10"/>
        <v/>
      </c>
      <c r="K156" s="109" t="str">
        <f t="shared" si="11"/>
        <v/>
      </c>
      <c r="L156" s="110" t="str">
        <f t="shared" si="12"/>
        <v/>
      </c>
      <c r="AC156" s="78"/>
      <c r="AD156" s="78"/>
      <c r="AE156" s="78"/>
    </row>
    <row r="157" spans="2:31" ht="15" customHeight="1" x14ac:dyDescent="0.25">
      <c r="B157" s="106">
        <f t="shared" si="13"/>
        <v>29</v>
      </c>
      <c r="C157" s="107"/>
      <c r="D157" s="108" t="s">
        <v>93</v>
      </c>
      <c r="E157" s="108"/>
      <c r="F157" s="108"/>
      <c r="G157" s="109"/>
      <c r="H157" s="109"/>
      <c r="I157" s="109"/>
      <c r="J157" s="109" t="str">
        <f t="shared" si="10"/>
        <v/>
      </c>
      <c r="K157" s="109" t="str">
        <f t="shared" si="11"/>
        <v/>
      </c>
      <c r="L157" s="110" t="str">
        <f t="shared" si="12"/>
        <v/>
      </c>
      <c r="AC157" s="78"/>
      <c r="AD157" s="78"/>
      <c r="AE157" s="78"/>
    </row>
    <row r="158" spans="2:31" ht="15" customHeight="1" x14ac:dyDescent="0.25">
      <c r="B158" s="106">
        <f t="shared" si="13"/>
        <v>30</v>
      </c>
      <c r="C158" s="107"/>
      <c r="D158" s="108" t="s">
        <v>93</v>
      </c>
      <c r="E158" s="108"/>
      <c r="F158" s="108"/>
      <c r="G158" s="109"/>
      <c r="H158" s="109"/>
      <c r="I158" s="109"/>
      <c r="J158" s="109" t="str">
        <f t="shared" si="10"/>
        <v/>
      </c>
      <c r="K158" s="109" t="str">
        <f t="shared" si="11"/>
        <v/>
      </c>
      <c r="L158" s="110" t="str">
        <f t="shared" si="12"/>
        <v/>
      </c>
      <c r="AC158" s="78"/>
      <c r="AD158" s="78"/>
      <c r="AE158" s="78"/>
    </row>
    <row r="159" spans="2:31" ht="15" customHeight="1" x14ac:dyDescent="0.25">
      <c r="B159" s="106">
        <f t="shared" si="13"/>
        <v>31</v>
      </c>
      <c r="C159" s="107"/>
      <c r="D159" s="108" t="s">
        <v>93</v>
      </c>
      <c r="E159" s="108"/>
      <c r="F159" s="108"/>
      <c r="G159" s="109"/>
      <c r="H159" s="109"/>
      <c r="I159" s="109"/>
      <c r="J159" s="109" t="str">
        <f t="shared" si="10"/>
        <v/>
      </c>
      <c r="K159" s="109" t="str">
        <f t="shared" si="11"/>
        <v/>
      </c>
      <c r="L159" s="110" t="str">
        <f t="shared" si="12"/>
        <v/>
      </c>
      <c r="AC159" s="78"/>
      <c r="AD159" s="78"/>
      <c r="AE159" s="78"/>
    </row>
    <row r="160" spans="2:31" ht="15" customHeight="1" x14ac:dyDescent="0.25">
      <c r="B160" s="106">
        <f t="shared" si="13"/>
        <v>32</v>
      </c>
      <c r="C160" s="107"/>
      <c r="D160" s="108" t="s">
        <v>93</v>
      </c>
      <c r="E160" s="108"/>
      <c r="F160" s="108"/>
      <c r="G160" s="109"/>
      <c r="H160" s="109"/>
      <c r="I160" s="109"/>
      <c r="J160" s="109" t="str">
        <f t="shared" si="10"/>
        <v/>
      </c>
      <c r="K160" s="109" t="str">
        <f t="shared" si="11"/>
        <v/>
      </c>
      <c r="L160" s="110" t="str">
        <f t="shared" si="12"/>
        <v/>
      </c>
      <c r="AC160" s="78"/>
      <c r="AD160" s="78"/>
      <c r="AE160" s="78"/>
    </row>
    <row r="161" spans="2:31" ht="15" customHeight="1" x14ac:dyDescent="0.25">
      <c r="B161" s="106">
        <f t="shared" si="13"/>
        <v>33</v>
      </c>
      <c r="C161" s="107"/>
      <c r="D161" s="108" t="s">
        <v>93</v>
      </c>
      <c r="E161" s="108"/>
      <c r="F161" s="108"/>
      <c r="G161" s="109"/>
      <c r="H161" s="109"/>
      <c r="I161" s="109"/>
      <c r="J161" s="109" t="str">
        <f t="shared" si="10"/>
        <v/>
      </c>
      <c r="K161" s="109" t="str">
        <f t="shared" si="11"/>
        <v/>
      </c>
      <c r="L161" s="110" t="str">
        <f t="shared" si="12"/>
        <v/>
      </c>
      <c r="AC161" s="78"/>
      <c r="AD161" s="78"/>
      <c r="AE161" s="78"/>
    </row>
    <row r="162" spans="2:31" ht="15" customHeight="1" x14ac:dyDescent="0.25">
      <c r="B162" s="106">
        <f t="shared" si="13"/>
        <v>34</v>
      </c>
      <c r="C162" s="107"/>
      <c r="D162" s="108" t="s">
        <v>93</v>
      </c>
      <c r="E162" s="108"/>
      <c r="F162" s="108"/>
      <c r="G162" s="109"/>
      <c r="H162" s="109"/>
      <c r="I162" s="109"/>
      <c r="J162" s="109" t="str">
        <f t="shared" si="10"/>
        <v/>
      </c>
      <c r="K162" s="109" t="str">
        <f t="shared" si="11"/>
        <v/>
      </c>
      <c r="L162" s="110" t="str">
        <f t="shared" si="12"/>
        <v/>
      </c>
      <c r="AC162" s="78"/>
      <c r="AD162" s="78"/>
      <c r="AE162" s="78"/>
    </row>
    <row r="163" spans="2:31" ht="15" customHeight="1" x14ac:dyDescent="0.25">
      <c r="B163" s="106">
        <f t="shared" si="13"/>
        <v>35</v>
      </c>
      <c r="C163" s="107"/>
      <c r="D163" s="108" t="s">
        <v>93</v>
      </c>
      <c r="E163" s="108"/>
      <c r="F163" s="108"/>
      <c r="G163" s="109"/>
      <c r="H163" s="109"/>
      <c r="I163" s="109"/>
      <c r="J163" s="109" t="str">
        <f t="shared" si="10"/>
        <v/>
      </c>
      <c r="K163" s="109" t="str">
        <f t="shared" si="11"/>
        <v/>
      </c>
      <c r="L163" s="110" t="str">
        <f t="shared" si="12"/>
        <v/>
      </c>
      <c r="AC163" s="78"/>
      <c r="AD163" s="78"/>
      <c r="AE163" s="78"/>
    </row>
    <row r="164" spans="2:31" ht="15" customHeight="1" x14ac:dyDescent="0.25">
      <c r="B164" s="106">
        <f t="shared" si="13"/>
        <v>36</v>
      </c>
      <c r="C164" s="107"/>
      <c r="D164" s="108" t="s">
        <v>93</v>
      </c>
      <c r="E164" s="108"/>
      <c r="F164" s="108"/>
      <c r="G164" s="109"/>
      <c r="H164" s="109"/>
      <c r="I164" s="109"/>
      <c r="J164" s="109" t="str">
        <f t="shared" si="10"/>
        <v/>
      </c>
      <c r="K164" s="109" t="str">
        <f t="shared" si="11"/>
        <v/>
      </c>
      <c r="L164" s="110" t="str">
        <f t="shared" si="12"/>
        <v/>
      </c>
      <c r="AC164" s="78"/>
      <c r="AD164" s="78"/>
      <c r="AE164" s="78"/>
    </row>
    <row r="165" spans="2:31" ht="15" customHeight="1" x14ac:dyDescent="0.25">
      <c r="B165" s="106">
        <f t="shared" si="13"/>
        <v>37</v>
      </c>
      <c r="C165" s="107"/>
      <c r="D165" s="108" t="s">
        <v>93</v>
      </c>
      <c r="E165" s="108"/>
      <c r="F165" s="108"/>
      <c r="G165" s="109"/>
      <c r="H165" s="109"/>
      <c r="I165" s="109"/>
      <c r="J165" s="109" t="str">
        <f t="shared" si="10"/>
        <v/>
      </c>
      <c r="K165" s="109" t="str">
        <f t="shared" si="11"/>
        <v/>
      </c>
      <c r="L165" s="110" t="str">
        <f t="shared" si="12"/>
        <v/>
      </c>
      <c r="AC165" s="78"/>
      <c r="AD165" s="78"/>
      <c r="AE165" s="78"/>
    </row>
    <row r="166" spans="2:31" ht="15" customHeight="1" x14ac:dyDescent="0.25">
      <c r="B166" s="106">
        <f t="shared" si="13"/>
        <v>38</v>
      </c>
      <c r="C166" s="107"/>
      <c r="D166" s="108" t="s">
        <v>93</v>
      </c>
      <c r="E166" s="108"/>
      <c r="F166" s="108"/>
      <c r="G166" s="109"/>
      <c r="H166" s="109"/>
      <c r="I166" s="109"/>
      <c r="J166" s="109" t="str">
        <f t="shared" si="10"/>
        <v/>
      </c>
      <c r="K166" s="109" t="str">
        <f t="shared" si="11"/>
        <v/>
      </c>
      <c r="L166" s="110" t="str">
        <f t="shared" si="12"/>
        <v/>
      </c>
      <c r="AC166" s="78"/>
      <c r="AD166" s="78"/>
      <c r="AE166" s="78"/>
    </row>
    <row r="167" spans="2:31" ht="15" customHeight="1" x14ac:dyDescent="0.25">
      <c r="B167" s="106">
        <f t="shared" si="13"/>
        <v>39</v>
      </c>
      <c r="C167" s="107"/>
      <c r="D167" s="108" t="s">
        <v>93</v>
      </c>
      <c r="E167" s="108"/>
      <c r="F167" s="108"/>
      <c r="G167" s="109"/>
      <c r="H167" s="109"/>
      <c r="I167" s="109"/>
      <c r="J167" s="109" t="str">
        <f t="shared" si="10"/>
        <v/>
      </c>
      <c r="K167" s="109" t="str">
        <f t="shared" si="11"/>
        <v/>
      </c>
      <c r="L167" s="110" t="str">
        <f t="shared" si="12"/>
        <v/>
      </c>
      <c r="AC167" s="78"/>
      <c r="AD167" s="78"/>
      <c r="AE167" s="78"/>
    </row>
    <row r="168" spans="2:31" ht="15" customHeight="1" thickBot="1" x14ac:dyDescent="0.3">
      <c r="B168" s="113">
        <f t="shared" si="13"/>
        <v>40</v>
      </c>
      <c r="C168" s="114"/>
      <c r="D168" s="115" t="s">
        <v>93</v>
      </c>
      <c r="E168" s="115"/>
      <c r="F168" s="115"/>
      <c r="G168" s="116"/>
      <c r="H168" s="116"/>
      <c r="I168" s="116"/>
      <c r="J168" s="116" t="str">
        <f t="shared" si="10"/>
        <v/>
      </c>
      <c r="K168" s="116" t="str">
        <f t="shared" si="11"/>
        <v/>
      </c>
      <c r="L168" s="117" t="str">
        <f t="shared" si="12"/>
        <v/>
      </c>
      <c r="AC168" s="78"/>
      <c r="AD168" s="78"/>
      <c r="AE168" s="78"/>
    </row>
    <row r="169" spans="2:31" s="1" customFormat="1" ht="6" customHeight="1" thickTop="1" thickBot="1" x14ac:dyDescent="0.3"/>
    <row r="170" spans="2:31" ht="18" customHeight="1" thickBot="1" x14ac:dyDescent="0.3">
      <c r="B170" s="118"/>
      <c r="C170" s="119" t="s">
        <v>91</v>
      </c>
      <c r="D170" s="120"/>
      <c r="E170" s="120"/>
      <c r="F170" s="120"/>
      <c r="G170" s="120"/>
      <c r="H170" s="120"/>
      <c r="I170" s="121"/>
      <c r="J170" s="122">
        <f>SUM(J129:J168)</f>
        <v>0</v>
      </c>
      <c r="K170" s="122">
        <f>SUM(K129:K169)</f>
        <v>0</v>
      </c>
      <c r="L170" s="123">
        <f>+K170+J170</f>
        <v>0</v>
      </c>
    </row>
    <row r="171" spans="2:31" ht="18" customHeight="1" thickBot="1" x14ac:dyDescent="0.3">
      <c r="B171" s="118"/>
      <c r="C171" s="119" t="s">
        <v>2</v>
      </c>
      <c r="D171" s="120"/>
      <c r="E171" s="120"/>
      <c r="F171" s="120"/>
      <c r="G171" s="120"/>
      <c r="H171" s="120"/>
      <c r="I171" s="120"/>
      <c r="J171" s="124"/>
      <c r="K171" s="125"/>
      <c r="L171" s="126">
        <f>+L170+L128</f>
        <v>463.92800000000005</v>
      </c>
    </row>
    <row r="173" spans="2:31" ht="9" customHeight="1" thickBot="1" x14ac:dyDescent="0.3"/>
    <row r="174" spans="2:31" ht="25.5" customHeight="1" x14ac:dyDescent="0.25">
      <c r="B174" s="518" t="s">
        <v>51</v>
      </c>
      <c r="C174" s="521"/>
      <c r="D174" s="521"/>
      <c r="E174" s="521"/>
      <c r="F174" s="521"/>
      <c r="G174" s="521"/>
      <c r="H174" s="521"/>
      <c r="I174" s="521"/>
      <c r="J174" s="521"/>
      <c r="K174" s="521"/>
      <c r="L174" s="522"/>
    </row>
    <row r="175" spans="2:31" ht="15" customHeight="1" x14ac:dyDescent="0.25">
      <c r="B175" s="55"/>
      <c r="C175" s="56"/>
      <c r="D175" s="56"/>
      <c r="E175" s="56"/>
      <c r="F175" s="56"/>
      <c r="G175" s="56"/>
      <c r="H175" s="56"/>
      <c r="I175" s="56"/>
      <c r="J175" s="56"/>
      <c r="K175" s="57" t="s">
        <v>92</v>
      </c>
      <c r="L175" s="58">
        <f>+L118+1</f>
        <v>4</v>
      </c>
    </row>
    <row r="176" spans="2:31" ht="25.5" customHeight="1" x14ac:dyDescent="0.25">
      <c r="B176" s="59" t="s">
        <v>47</v>
      </c>
      <c r="C176" s="60"/>
      <c r="D176" s="60" t="s">
        <v>52</v>
      </c>
      <c r="E176" s="60" t="s">
        <v>71</v>
      </c>
      <c r="F176" s="20"/>
      <c r="G176" s="61"/>
      <c r="H176" s="61"/>
      <c r="I176" s="61"/>
      <c r="J176" s="61"/>
      <c r="K176" s="57"/>
      <c r="L176" s="62"/>
    </row>
    <row r="177" spans="2:31" ht="15" x14ac:dyDescent="0.25">
      <c r="B177" s="59" t="s">
        <v>896</v>
      </c>
      <c r="C177" s="60"/>
      <c r="D177" s="60" t="s">
        <v>52</v>
      </c>
      <c r="E177" s="60"/>
      <c r="F177" s="20"/>
      <c r="G177" s="63"/>
      <c r="H177" s="64"/>
      <c r="I177" s="63"/>
      <c r="J177" s="65"/>
      <c r="K177" s="57"/>
      <c r="L177" s="66"/>
    </row>
    <row r="178" spans="2:31" ht="15" x14ac:dyDescent="0.25">
      <c r="B178" s="59" t="s">
        <v>69</v>
      </c>
      <c r="C178" s="67"/>
      <c r="D178" s="68" t="s">
        <v>52</v>
      </c>
      <c r="E178" s="68">
        <v>1</v>
      </c>
      <c r="F178" s="20"/>
      <c r="G178" s="63"/>
      <c r="H178" s="63"/>
      <c r="I178" s="63"/>
      <c r="J178" s="65"/>
      <c r="K178" s="57"/>
      <c r="L178" s="66"/>
    </row>
    <row r="179" spans="2:31" ht="15" x14ac:dyDescent="0.25">
      <c r="B179" s="59" t="s">
        <v>53</v>
      </c>
      <c r="C179" s="60"/>
      <c r="D179" s="60" t="s">
        <v>52</v>
      </c>
      <c r="E179" s="60" t="s">
        <v>94</v>
      </c>
      <c r="F179" s="20"/>
      <c r="G179" s="63"/>
      <c r="H179" s="63"/>
      <c r="I179" s="63"/>
      <c r="J179" s="65"/>
      <c r="K179" s="57"/>
      <c r="L179" s="66"/>
    </row>
    <row r="180" spans="2:31" ht="15" customHeight="1" thickBot="1" x14ac:dyDescent="0.3">
      <c r="B180" s="69" t="s">
        <v>54</v>
      </c>
      <c r="C180" s="70"/>
      <c r="D180" s="70" t="s">
        <v>52</v>
      </c>
      <c r="E180" s="70"/>
      <c r="F180" s="71"/>
      <c r="G180" s="71"/>
      <c r="H180" s="71"/>
      <c r="I180" s="71"/>
      <c r="J180" s="71"/>
      <c r="K180" s="70" t="s">
        <v>55</v>
      </c>
      <c r="L180" s="72"/>
    </row>
    <row r="181" spans="2:31" ht="4.5" customHeight="1" thickBot="1" x14ac:dyDescent="0.3">
      <c r="B181" s="73"/>
      <c r="C181" s="74"/>
      <c r="D181" s="75"/>
      <c r="E181" s="75"/>
      <c r="F181" s="76"/>
      <c r="G181" s="77"/>
      <c r="K181" s="78"/>
    </row>
    <row r="182" spans="2:31" ht="18" customHeight="1" thickTop="1" x14ac:dyDescent="0.25">
      <c r="B182" s="79" t="s">
        <v>1</v>
      </c>
      <c r="C182" s="80" t="s">
        <v>1</v>
      </c>
      <c r="D182" s="80"/>
      <c r="E182" s="80"/>
      <c r="F182" s="81"/>
      <c r="G182" s="82" t="s">
        <v>56</v>
      </c>
      <c r="H182" s="82"/>
      <c r="I182" s="83"/>
      <c r="J182" s="80"/>
      <c r="K182" s="84"/>
      <c r="L182" s="85" t="s">
        <v>2</v>
      </c>
    </row>
    <row r="183" spans="2:31" ht="38.25" customHeight="1" thickBot="1" x14ac:dyDescent="0.3">
      <c r="B183" s="86" t="s">
        <v>57</v>
      </c>
      <c r="C183" s="87" t="s">
        <v>82</v>
      </c>
      <c r="D183" s="88" t="s">
        <v>74</v>
      </c>
      <c r="E183" s="89" t="s">
        <v>68</v>
      </c>
      <c r="F183" s="90" t="s">
        <v>58</v>
      </c>
      <c r="G183" s="91" t="s">
        <v>60</v>
      </c>
      <c r="H183" s="91" t="s">
        <v>59</v>
      </c>
      <c r="I183" s="90" t="s">
        <v>61</v>
      </c>
      <c r="J183" s="92" t="s">
        <v>62</v>
      </c>
      <c r="K183" s="87" t="s">
        <v>63</v>
      </c>
      <c r="L183" s="93" t="s">
        <v>64</v>
      </c>
    </row>
    <row r="184" spans="2:31" s="1" customFormat="1" ht="4.5" customHeight="1" thickTop="1" thickBot="1" x14ac:dyDescent="0.3"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</row>
    <row r="185" spans="2:31" ht="18" customHeight="1" thickBot="1" x14ac:dyDescent="0.3">
      <c r="B185" s="95"/>
      <c r="C185" s="96" t="s">
        <v>65</v>
      </c>
      <c r="D185" s="97"/>
      <c r="E185" s="97"/>
      <c r="F185" s="98"/>
      <c r="G185" s="99"/>
      <c r="H185" s="99"/>
      <c r="I185" s="99"/>
      <c r="J185" s="97"/>
      <c r="K185" s="97"/>
      <c r="L185" s="100">
        <f>+L171</f>
        <v>463.92800000000005</v>
      </c>
    </row>
    <row r="186" spans="2:31" ht="15" customHeight="1" thickTop="1" x14ac:dyDescent="0.25">
      <c r="B186" s="101">
        <f t="shared" ref="B186:B191" si="14">+B185+1</f>
        <v>1</v>
      </c>
      <c r="C186" s="131"/>
      <c r="D186" s="103" t="s">
        <v>93</v>
      </c>
      <c r="E186" s="103"/>
      <c r="F186" s="103"/>
      <c r="G186" s="104"/>
      <c r="H186" s="104"/>
      <c r="I186" s="104"/>
      <c r="J186" s="104" t="str">
        <f>IF($E186&lt;0,$E186*$F186*$G186*$H186*$I186,IF($E186&gt;0,"",""))</f>
        <v/>
      </c>
      <c r="K186" s="104" t="str">
        <f>IF($E186&gt;0,$E186*$F186*$G186*$H186*$I186,IF($F186&lt;0,"",""))</f>
        <v/>
      </c>
      <c r="L186" s="105" t="str">
        <f>+K186</f>
        <v/>
      </c>
      <c r="AC186" s="78"/>
      <c r="AD186" s="78"/>
      <c r="AE186" s="78"/>
    </row>
    <row r="187" spans="2:31" ht="15" customHeight="1" x14ac:dyDescent="0.25">
      <c r="B187" s="106">
        <f t="shared" si="14"/>
        <v>2</v>
      </c>
      <c r="C187" s="107"/>
      <c r="D187" s="108" t="s">
        <v>93</v>
      </c>
      <c r="E187" s="108"/>
      <c r="F187" s="108"/>
      <c r="G187" s="109"/>
      <c r="H187" s="109"/>
      <c r="I187" s="109"/>
      <c r="J187" s="109" t="str">
        <f>IF($E187&lt;0,$E187*$F187*$G187*$H187*$I187,IF($E187&gt;0,"",""))</f>
        <v/>
      </c>
      <c r="K187" s="109" t="str">
        <f>IF($E187&gt;0,$E187*$F187*$G187*$H187*$I187,IF($F187&lt;0,"",""))</f>
        <v/>
      </c>
      <c r="L187" s="110" t="str">
        <f>+K187</f>
        <v/>
      </c>
      <c r="AC187" s="78"/>
      <c r="AD187" s="78"/>
      <c r="AE187" s="78"/>
    </row>
    <row r="188" spans="2:31" ht="15" customHeight="1" x14ac:dyDescent="0.25">
      <c r="B188" s="106">
        <f t="shared" si="14"/>
        <v>3</v>
      </c>
      <c r="C188" s="107"/>
      <c r="D188" s="108" t="s">
        <v>93</v>
      </c>
      <c r="E188" s="108"/>
      <c r="F188" s="108"/>
      <c r="G188" s="109"/>
      <c r="H188" s="109"/>
      <c r="I188" s="109"/>
      <c r="J188" s="109" t="str">
        <f>IF($E188&lt;0,$E188*$F188*$G188*$H188*$I188,IF($E188&gt;0,"",""))</f>
        <v/>
      </c>
      <c r="K188" s="109" t="str">
        <f>IF($E188&gt;0,$E188*$F188*$G188*$H188*$I188,IF($F188&lt;0,"",""))</f>
        <v/>
      </c>
      <c r="L188" s="110" t="str">
        <f>+K188</f>
        <v/>
      </c>
      <c r="AC188" s="78"/>
      <c r="AD188" s="78"/>
      <c r="AE188" s="78"/>
    </row>
    <row r="189" spans="2:31" ht="15" customHeight="1" x14ac:dyDescent="0.25">
      <c r="B189" s="106">
        <f t="shared" si="14"/>
        <v>4</v>
      </c>
      <c r="C189" s="107"/>
      <c r="D189" s="108" t="s">
        <v>93</v>
      </c>
      <c r="E189" s="108"/>
      <c r="F189" s="108"/>
      <c r="G189" s="109"/>
      <c r="H189" s="109"/>
      <c r="I189" s="109"/>
      <c r="J189" s="109" t="str">
        <f t="shared" ref="J189:J225" si="15">IF($E189&lt;0,$E189*$F189*$G189*$H189*$I189,IF($E189&gt;0,"",""))</f>
        <v/>
      </c>
      <c r="K189" s="109" t="str">
        <f t="shared" ref="K189:K225" si="16">IF($E189&gt;0,$E189*$F189*$G189*$H189*$I189,IF($F189&lt;0,"",""))</f>
        <v/>
      </c>
      <c r="L189" s="110" t="str">
        <f t="shared" ref="L189:L225" si="17">+K189</f>
        <v/>
      </c>
      <c r="AC189" s="78"/>
      <c r="AD189" s="78"/>
      <c r="AE189" s="78"/>
    </row>
    <row r="190" spans="2:31" ht="15" customHeight="1" x14ac:dyDescent="0.25">
      <c r="B190" s="106">
        <f t="shared" si="14"/>
        <v>5</v>
      </c>
      <c r="C190" s="107"/>
      <c r="D190" s="108" t="s">
        <v>93</v>
      </c>
      <c r="E190" s="108"/>
      <c r="F190" s="108"/>
      <c r="G190" s="109"/>
      <c r="H190" s="109"/>
      <c r="I190" s="109"/>
      <c r="J190" s="109" t="str">
        <f t="shared" si="15"/>
        <v/>
      </c>
      <c r="K190" s="109" t="str">
        <f t="shared" si="16"/>
        <v/>
      </c>
      <c r="L190" s="110" t="str">
        <f t="shared" si="17"/>
        <v/>
      </c>
      <c r="AC190" s="78"/>
      <c r="AD190" s="78"/>
      <c r="AE190" s="78"/>
    </row>
    <row r="191" spans="2:31" ht="15" customHeight="1" x14ac:dyDescent="0.25">
      <c r="B191" s="106">
        <f t="shared" si="14"/>
        <v>6</v>
      </c>
      <c r="C191" s="107"/>
      <c r="D191" s="108" t="s">
        <v>93</v>
      </c>
      <c r="E191" s="108"/>
      <c r="F191" s="108"/>
      <c r="G191" s="109"/>
      <c r="H191" s="109"/>
      <c r="I191" s="109"/>
      <c r="J191" s="109" t="str">
        <f t="shared" si="15"/>
        <v/>
      </c>
      <c r="K191" s="109" t="str">
        <f t="shared" si="16"/>
        <v/>
      </c>
      <c r="L191" s="110" t="str">
        <f t="shared" si="17"/>
        <v/>
      </c>
      <c r="AC191" s="78"/>
      <c r="AD191" s="78"/>
      <c r="AE191" s="78"/>
    </row>
    <row r="192" spans="2:31" ht="15" customHeight="1" x14ac:dyDescent="0.25">
      <c r="B192" s="106">
        <f t="shared" ref="B192:B225" si="18">+B191+1</f>
        <v>7</v>
      </c>
      <c r="C192" s="107"/>
      <c r="D192" s="108" t="s">
        <v>93</v>
      </c>
      <c r="E192" s="108"/>
      <c r="F192" s="108"/>
      <c r="G192" s="109"/>
      <c r="H192" s="109"/>
      <c r="I192" s="109"/>
      <c r="J192" s="109" t="str">
        <f t="shared" si="15"/>
        <v/>
      </c>
      <c r="K192" s="109" t="str">
        <f t="shared" si="16"/>
        <v/>
      </c>
      <c r="L192" s="110" t="str">
        <f t="shared" si="17"/>
        <v/>
      </c>
      <c r="AC192" s="78"/>
      <c r="AD192" s="78"/>
      <c r="AE192" s="78"/>
    </row>
    <row r="193" spans="2:31" ht="15" customHeight="1" x14ac:dyDescent="0.25">
      <c r="B193" s="106">
        <f t="shared" si="18"/>
        <v>8</v>
      </c>
      <c r="C193" s="107"/>
      <c r="D193" s="108" t="s">
        <v>93</v>
      </c>
      <c r="E193" s="108"/>
      <c r="F193" s="108"/>
      <c r="G193" s="109"/>
      <c r="H193" s="109"/>
      <c r="I193" s="109"/>
      <c r="J193" s="109" t="str">
        <f t="shared" si="15"/>
        <v/>
      </c>
      <c r="K193" s="109" t="str">
        <f t="shared" si="16"/>
        <v/>
      </c>
      <c r="L193" s="110" t="str">
        <f t="shared" si="17"/>
        <v/>
      </c>
      <c r="AC193" s="78"/>
      <c r="AD193" s="78"/>
      <c r="AE193" s="78"/>
    </row>
    <row r="194" spans="2:31" ht="15" customHeight="1" x14ac:dyDescent="0.25">
      <c r="B194" s="106">
        <f t="shared" si="18"/>
        <v>9</v>
      </c>
      <c r="C194" s="107"/>
      <c r="D194" s="108" t="s">
        <v>93</v>
      </c>
      <c r="E194" s="108"/>
      <c r="F194" s="108"/>
      <c r="G194" s="109"/>
      <c r="H194" s="109"/>
      <c r="I194" s="109"/>
      <c r="J194" s="109" t="str">
        <f t="shared" si="15"/>
        <v/>
      </c>
      <c r="K194" s="109" t="str">
        <f t="shared" si="16"/>
        <v/>
      </c>
      <c r="L194" s="110" t="str">
        <f t="shared" si="17"/>
        <v/>
      </c>
      <c r="AC194" s="78"/>
      <c r="AD194" s="78"/>
      <c r="AE194" s="78"/>
    </row>
    <row r="195" spans="2:31" ht="15" customHeight="1" x14ac:dyDescent="0.25">
      <c r="B195" s="106">
        <f t="shared" si="18"/>
        <v>10</v>
      </c>
      <c r="C195" s="107"/>
      <c r="D195" s="108" t="s">
        <v>93</v>
      </c>
      <c r="E195" s="108"/>
      <c r="F195" s="108"/>
      <c r="G195" s="109"/>
      <c r="H195" s="109"/>
      <c r="I195" s="109"/>
      <c r="J195" s="109" t="str">
        <f t="shared" si="15"/>
        <v/>
      </c>
      <c r="K195" s="109" t="str">
        <f t="shared" si="16"/>
        <v/>
      </c>
      <c r="L195" s="110" t="str">
        <f t="shared" si="17"/>
        <v/>
      </c>
      <c r="AC195" s="78"/>
      <c r="AD195" s="78"/>
      <c r="AE195" s="78"/>
    </row>
    <row r="196" spans="2:31" ht="15" customHeight="1" x14ac:dyDescent="0.25">
      <c r="B196" s="106">
        <f t="shared" si="18"/>
        <v>11</v>
      </c>
      <c r="C196" s="107"/>
      <c r="D196" s="108" t="s">
        <v>93</v>
      </c>
      <c r="E196" s="108"/>
      <c r="F196" s="108"/>
      <c r="G196" s="109"/>
      <c r="H196" s="109"/>
      <c r="I196" s="109"/>
      <c r="J196" s="109" t="str">
        <f t="shared" si="15"/>
        <v/>
      </c>
      <c r="K196" s="109" t="str">
        <f t="shared" si="16"/>
        <v/>
      </c>
      <c r="L196" s="110" t="str">
        <f t="shared" si="17"/>
        <v/>
      </c>
      <c r="AC196" s="78"/>
      <c r="AD196" s="78"/>
      <c r="AE196" s="78"/>
    </row>
    <row r="197" spans="2:31" ht="15" customHeight="1" x14ac:dyDescent="0.25">
      <c r="B197" s="106">
        <f t="shared" si="18"/>
        <v>12</v>
      </c>
      <c r="C197" s="107"/>
      <c r="D197" s="108" t="s">
        <v>93</v>
      </c>
      <c r="E197" s="108"/>
      <c r="F197" s="108"/>
      <c r="G197" s="109"/>
      <c r="H197" s="109"/>
      <c r="I197" s="109"/>
      <c r="J197" s="109" t="str">
        <f t="shared" si="15"/>
        <v/>
      </c>
      <c r="K197" s="109" t="str">
        <f t="shared" si="16"/>
        <v/>
      </c>
      <c r="L197" s="110" t="str">
        <f t="shared" si="17"/>
        <v/>
      </c>
      <c r="AC197" s="78"/>
      <c r="AD197" s="78"/>
      <c r="AE197" s="78"/>
    </row>
    <row r="198" spans="2:31" ht="15" customHeight="1" x14ac:dyDescent="0.25">
      <c r="B198" s="106">
        <f t="shared" si="18"/>
        <v>13</v>
      </c>
      <c r="C198" s="107"/>
      <c r="D198" s="108" t="s">
        <v>93</v>
      </c>
      <c r="E198" s="108"/>
      <c r="F198" s="108"/>
      <c r="G198" s="109"/>
      <c r="H198" s="109"/>
      <c r="I198" s="109"/>
      <c r="J198" s="109" t="str">
        <f t="shared" si="15"/>
        <v/>
      </c>
      <c r="K198" s="109" t="str">
        <f t="shared" si="16"/>
        <v/>
      </c>
      <c r="L198" s="110" t="str">
        <f t="shared" si="17"/>
        <v/>
      </c>
      <c r="AC198" s="78"/>
      <c r="AD198" s="78"/>
      <c r="AE198" s="78"/>
    </row>
    <row r="199" spans="2:31" ht="15" customHeight="1" x14ac:dyDescent="0.25">
      <c r="B199" s="106">
        <f t="shared" si="18"/>
        <v>14</v>
      </c>
      <c r="C199" s="107"/>
      <c r="D199" s="108" t="s">
        <v>93</v>
      </c>
      <c r="E199" s="108"/>
      <c r="F199" s="108"/>
      <c r="G199" s="109"/>
      <c r="H199" s="109"/>
      <c r="I199" s="109"/>
      <c r="J199" s="109" t="str">
        <f t="shared" si="15"/>
        <v/>
      </c>
      <c r="K199" s="109" t="str">
        <f t="shared" si="16"/>
        <v/>
      </c>
      <c r="L199" s="110" t="str">
        <f t="shared" si="17"/>
        <v/>
      </c>
      <c r="AC199" s="78"/>
      <c r="AD199" s="78"/>
      <c r="AE199" s="78"/>
    </row>
    <row r="200" spans="2:31" ht="15" customHeight="1" x14ac:dyDescent="0.25">
      <c r="B200" s="106">
        <f t="shared" si="18"/>
        <v>15</v>
      </c>
      <c r="C200" s="107"/>
      <c r="D200" s="108" t="s">
        <v>93</v>
      </c>
      <c r="E200" s="108"/>
      <c r="F200" s="108"/>
      <c r="G200" s="109"/>
      <c r="H200" s="109"/>
      <c r="I200" s="109"/>
      <c r="J200" s="109" t="str">
        <f t="shared" si="15"/>
        <v/>
      </c>
      <c r="K200" s="109" t="str">
        <f t="shared" si="16"/>
        <v/>
      </c>
      <c r="L200" s="110" t="str">
        <f t="shared" si="17"/>
        <v/>
      </c>
      <c r="AC200" s="78"/>
      <c r="AD200" s="78"/>
      <c r="AE200" s="78"/>
    </row>
    <row r="201" spans="2:31" ht="15" customHeight="1" x14ac:dyDescent="0.25">
      <c r="B201" s="106">
        <f t="shared" si="18"/>
        <v>16</v>
      </c>
      <c r="C201" s="107"/>
      <c r="D201" s="108" t="s">
        <v>93</v>
      </c>
      <c r="E201" s="108"/>
      <c r="F201" s="108"/>
      <c r="G201" s="109"/>
      <c r="H201" s="109"/>
      <c r="I201" s="109"/>
      <c r="J201" s="109" t="str">
        <f t="shared" si="15"/>
        <v/>
      </c>
      <c r="K201" s="109" t="str">
        <f t="shared" si="16"/>
        <v/>
      </c>
      <c r="L201" s="110" t="str">
        <f t="shared" si="17"/>
        <v/>
      </c>
      <c r="AC201" s="78"/>
      <c r="AD201" s="78"/>
      <c r="AE201" s="78"/>
    </row>
    <row r="202" spans="2:31" ht="15" customHeight="1" x14ac:dyDescent="0.25">
      <c r="B202" s="106">
        <f t="shared" si="18"/>
        <v>17</v>
      </c>
      <c r="C202" s="107"/>
      <c r="D202" s="108" t="s">
        <v>93</v>
      </c>
      <c r="E202" s="108"/>
      <c r="F202" s="108"/>
      <c r="G202" s="109"/>
      <c r="H202" s="109"/>
      <c r="I202" s="109"/>
      <c r="J202" s="109" t="str">
        <f t="shared" si="15"/>
        <v/>
      </c>
      <c r="K202" s="109" t="str">
        <f t="shared" si="16"/>
        <v/>
      </c>
      <c r="L202" s="110" t="str">
        <f t="shared" si="17"/>
        <v/>
      </c>
      <c r="AC202" s="78"/>
      <c r="AD202" s="78"/>
      <c r="AE202" s="78"/>
    </row>
    <row r="203" spans="2:31" ht="15" customHeight="1" x14ac:dyDescent="0.25">
      <c r="B203" s="106">
        <f t="shared" si="18"/>
        <v>18</v>
      </c>
      <c r="C203" s="107"/>
      <c r="D203" s="108" t="s">
        <v>93</v>
      </c>
      <c r="E203" s="108"/>
      <c r="F203" s="108"/>
      <c r="G203" s="109"/>
      <c r="H203" s="109"/>
      <c r="I203" s="109"/>
      <c r="J203" s="109" t="str">
        <f t="shared" si="15"/>
        <v/>
      </c>
      <c r="K203" s="109" t="str">
        <f t="shared" si="16"/>
        <v/>
      </c>
      <c r="L203" s="110" t="str">
        <f t="shared" si="17"/>
        <v/>
      </c>
      <c r="AC203" s="78"/>
      <c r="AD203" s="78"/>
      <c r="AE203" s="78"/>
    </row>
    <row r="204" spans="2:31" ht="15" customHeight="1" x14ac:dyDescent="0.25">
      <c r="B204" s="106">
        <f t="shared" si="18"/>
        <v>19</v>
      </c>
      <c r="C204" s="107"/>
      <c r="D204" s="108" t="s">
        <v>93</v>
      </c>
      <c r="E204" s="108"/>
      <c r="F204" s="108"/>
      <c r="G204" s="109"/>
      <c r="H204" s="109"/>
      <c r="I204" s="109"/>
      <c r="J204" s="109" t="str">
        <f t="shared" si="15"/>
        <v/>
      </c>
      <c r="K204" s="109" t="str">
        <f t="shared" si="16"/>
        <v/>
      </c>
      <c r="L204" s="110" t="str">
        <f t="shared" si="17"/>
        <v/>
      </c>
      <c r="AC204" s="78"/>
      <c r="AD204" s="78"/>
      <c r="AE204" s="78"/>
    </row>
    <row r="205" spans="2:31" ht="15" customHeight="1" x14ac:dyDescent="0.25">
      <c r="B205" s="106">
        <f t="shared" si="18"/>
        <v>20</v>
      </c>
      <c r="C205" s="107"/>
      <c r="D205" s="108" t="s">
        <v>93</v>
      </c>
      <c r="E205" s="108"/>
      <c r="F205" s="108"/>
      <c r="G205" s="109"/>
      <c r="H205" s="109"/>
      <c r="I205" s="109"/>
      <c r="J205" s="109" t="str">
        <f t="shared" si="15"/>
        <v/>
      </c>
      <c r="K205" s="109" t="str">
        <f t="shared" si="16"/>
        <v/>
      </c>
      <c r="L205" s="110" t="str">
        <f t="shared" si="17"/>
        <v/>
      </c>
      <c r="AC205" s="78"/>
      <c r="AD205" s="78"/>
      <c r="AE205" s="78"/>
    </row>
    <row r="206" spans="2:31" ht="15" customHeight="1" x14ac:dyDescent="0.25">
      <c r="B206" s="106">
        <f t="shared" si="18"/>
        <v>21</v>
      </c>
      <c r="C206" s="107"/>
      <c r="D206" s="108" t="s">
        <v>93</v>
      </c>
      <c r="E206" s="108"/>
      <c r="F206" s="108"/>
      <c r="G206" s="109"/>
      <c r="H206" s="109"/>
      <c r="I206" s="109"/>
      <c r="J206" s="109" t="str">
        <f t="shared" si="15"/>
        <v/>
      </c>
      <c r="K206" s="109" t="str">
        <f t="shared" si="16"/>
        <v/>
      </c>
      <c r="L206" s="110" t="str">
        <f t="shared" si="17"/>
        <v/>
      </c>
      <c r="AC206" s="78"/>
      <c r="AD206" s="78"/>
      <c r="AE206" s="78"/>
    </row>
    <row r="207" spans="2:31" ht="15" customHeight="1" x14ac:dyDescent="0.25">
      <c r="B207" s="106">
        <f t="shared" si="18"/>
        <v>22</v>
      </c>
      <c r="C207" s="107"/>
      <c r="D207" s="108" t="s">
        <v>93</v>
      </c>
      <c r="E207" s="108"/>
      <c r="F207" s="108"/>
      <c r="G207" s="109"/>
      <c r="H207" s="109"/>
      <c r="I207" s="109"/>
      <c r="J207" s="109" t="str">
        <f t="shared" si="15"/>
        <v/>
      </c>
      <c r="K207" s="109" t="str">
        <f t="shared" si="16"/>
        <v/>
      </c>
      <c r="L207" s="110" t="str">
        <f t="shared" si="17"/>
        <v/>
      </c>
      <c r="AC207" s="78"/>
      <c r="AD207" s="78"/>
      <c r="AE207" s="78"/>
    </row>
    <row r="208" spans="2:31" ht="15" customHeight="1" x14ac:dyDescent="0.25">
      <c r="B208" s="106">
        <f t="shared" si="18"/>
        <v>23</v>
      </c>
      <c r="C208" s="107"/>
      <c r="D208" s="108" t="s">
        <v>93</v>
      </c>
      <c r="E208" s="108"/>
      <c r="F208" s="108"/>
      <c r="G208" s="109"/>
      <c r="H208" s="109"/>
      <c r="I208" s="109"/>
      <c r="J208" s="109" t="str">
        <f t="shared" si="15"/>
        <v/>
      </c>
      <c r="K208" s="109" t="str">
        <f t="shared" si="16"/>
        <v/>
      </c>
      <c r="L208" s="110" t="str">
        <f t="shared" si="17"/>
        <v/>
      </c>
      <c r="AC208" s="78"/>
      <c r="AD208" s="78"/>
      <c r="AE208" s="78"/>
    </row>
    <row r="209" spans="2:31" ht="15" customHeight="1" x14ac:dyDescent="0.25">
      <c r="B209" s="106">
        <f t="shared" si="18"/>
        <v>24</v>
      </c>
      <c r="C209" s="107"/>
      <c r="D209" s="108" t="s">
        <v>93</v>
      </c>
      <c r="E209" s="108"/>
      <c r="F209" s="108"/>
      <c r="G209" s="109"/>
      <c r="H209" s="109"/>
      <c r="I209" s="109"/>
      <c r="J209" s="109" t="str">
        <f t="shared" si="15"/>
        <v/>
      </c>
      <c r="K209" s="109" t="str">
        <f t="shared" si="16"/>
        <v/>
      </c>
      <c r="L209" s="110" t="str">
        <f t="shared" si="17"/>
        <v/>
      </c>
      <c r="AC209" s="78"/>
      <c r="AD209" s="78"/>
      <c r="AE209" s="78"/>
    </row>
    <row r="210" spans="2:31" ht="15" customHeight="1" x14ac:dyDescent="0.25">
      <c r="B210" s="106">
        <f t="shared" si="18"/>
        <v>25</v>
      </c>
      <c r="C210" s="107"/>
      <c r="D210" s="108" t="s">
        <v>93</v>
      </c>
      <c r="E210" s="108"/>
      <c r="F210" s="108"/>
      <c r="G210" s="109"/>
      <c r="H210" s="109"/>
      <c r="I210" s="109"/>
      <c r="J210" s="109" t="str">
        <f t="shared" si="15"/>
        <v/>
      </c>
      <c r="K210" s="109" t="str">
        <f t="shared" si="16"/>
        <v/>
      </c>
      <c r="L210" s="110" t="str">
        <f t="shared" si="17"/>
        <v/>
      </c>
      <c r="AC210" s="78"/>
      <c r="AD210" s="78"/>
      <c r="AE210" s="78"/>
    </row>
    <row r="211" spans="2:31" ht="15" customHeight="1" x14ac:dyDescent="0.25">
      <c r="B211" s="106">
        <f t="shared" si="18"/>
        <v>26</v>
      </c>
      <c r="C211" s="107"/>
      <c r="D211" s="108" t="s">
        <v>93</v>
      </c>
      <c r="E211" s="108"/>
      <c r="F211" s="108"/>
      <c r="G211" s="109"/>
      <c r="H211" s="109"/>
      <c r="I211" s="109"/>
      <c r="J211" s="109" t="str">
        <f t="shared" si="15"/>
        <v/>
      </c>
      <c r="K211" s="109" t="str">
        <f t="shared" si="16"/>
        <v/>
      </c>
      <c r="L211" s="110" t="str">
        <f t="shared" si="17"/>
        <v/>
      </c>
      <c r="AC211" s="78"/>
      <c r="AD211" s="78"/>
      <c r="AE211" s="78"/>
    </row>
    <row r="212" spans="2:31" ht="15" customHeight="1" x14ac:dyDescent="0.25">
      <c r="B212" s="106">
        <f t="shared" si="18"/>
        <v>27</v>
      </c>
      <c r="C212" s="107"/>
      <c r="D212" s="108" t="s">
        <v>93</v>
      </c>
      <c r="E212" s="108"/>
      <c r="F212" s="108"/>
      <c r="G212" s="109"/>
      <c r="H212" s="109"/>
      <c r="I212" s="109"/>
      <c r="J212" s="109" t="str">
        <f t="shared" si="15"/>
        <v/>
      </c>
      <c r="K212" s="109" t="str">
        <f t="shared" si="16"/>
        <v/>
      </c>
      <c r="L212" s="110" t="str">
        <f t="shared" si="17"/>
        <v/>
      </c>
      <c r="AC212" s="78"/>
      <c r="AD212" s="78"/>
      <c r="AE212" s="78"/>
    </row>
    <row r="213" spans="2:31" ht="15" customHeight="1" x14ac:dyDescent="0.25">
      <c r="B213" s="106">
        <f t="shared" si="18"/>
        <v>28</v>
      </c>
      <c r="C213" s="107"/>
      <c r="D213" s="108" t="s">
        <v>93</v>
      </c>
      <c r="E213" s="108"/>
      <c r="F213" s="108"/>
      <c r="G213" s="109"/>
      <c r="H213" s="109"/>
      <c r="I213" s="109"/>
      <c r="J213" s="109" t="str">
        <f t="shared" si="15"/>
        <v/>
      </c>
      <c r="K213" s="109" t="str">
        <f t="shared" si="16"/>
        <v/>
      </c>
      <c r="L213" s="110" t="str">
        <f t="shared" si="17"/>
        <v/>
      </c>
      <c r="AC213" s="78"/>
      <c r="AD213" s="78"/>
      <c r="AE213" s="78"/>
    </row>
    <row r="214" spans="2:31" ht="15" customHeight="1" x14ac:dyDescent="0.25">
      <c r="B214" s="106">
        <f t="shared" si="18"/>
        <v>29</v>
      </c>
      <c r="C214" s="107"/>
      <c r="D214" s="108" t="s">
        <v>93</v>
      </c>
      <c r="E214" s="108"/>
      <c r="F214" s="108"/>
      <c r="G214" s="109"/>
      <c r="H214" s="109"/>
      <c r="I214" s="109"/>
      <c r="J214" s="109" t="str">
        <f t="shared" si="15"/>
        <v/>
      </c>
      <c r="K214" s="109" t="str">
        <f t="shared" si="16"/>
        <v/>
      </c>
      <c r="L214" s="110" t="str">
        <f t="shared" si="17"/>
        <v/>
      </c>
      <c r="AC214" s="78"/>
      <c r="AD214" s="78"/>
      <c r="AE214" s="78"/>
    </row>
    <row r="215" spans="2:31" ht="15" customHeight="1" x14ac:dyDescent="0.25">
      <c r="B215" s="106">
        <f t="shared" si="18"/>
        <v>30</v>
      </c>
      <c r="C215" s="107"/>
      <c r="D215" s="108" t="s">
        <v>93</v>
      </c>
      <c r="E215" s="108"/>
      <c r="F215" s="108"/>
      <c r="G215" s="109"/>
      <c r="H215" s="109"/>
      <c r="I215" s="109"/>
      <c r="J215" s="109" t="str">
        <f t="shared" si="15"/>
        <v/>
      </c>
      <c r="K215" s="109" t="str">
        <f t="shared" si="16"/>
        <v/>
      </c>
      <c r="L215" s="110" t="str">
        <f t="shared" si="17"/>
        <v/>
      </c>
      <c r="AC215" s="78"/>
      <c r="AD215" s="78"/>
      <c r="AE215" s="78"/>
    </row>
    <row r="216" spans="2:31" ht="15" customHeight="1" x14ac:dyDescent="0.25">
      <c r="B216" s="106">
        <f t="shared" si="18"/>
        <v>31</v>
      </c>
      <c r="C216" s="107"/>
      <c r="D216" s="108" t="s">
        <v>93</v>
      </c>
      <c r="E216" s="108"/>
      <c r="F216" s="108"/>
      <c r="G216" s="109"/>
      <c r="H216" s="109"/>
      <c r="I216" s="109"/>
      <c r="J216" s="109" t="str">
        <f t="shared" si="15"/>
        <v/>
      </c>
      <c r="K216" s="109" t="str">
        <f t="shared" si="16"/>
        <v/>
      </c>
      <c r="L216" s="110" t="str">
        <f t="shared" si="17"/>
        <v/>
      </c>
      <c r="AC216" s="78"/>
      <c r="AD216" s="78"/>
      <c r="AE216" s="78"/>
    </row>
    <row r="217" spans="2:31" ht="15" customHeight="1" x14ac:dyDescent="0.25">
      <c r="B217" s="106">
        <f t="shared" si="18"/>
        <v>32</v>
      </c>
      <c r="C217" s="107"/>
      <c r="D217" s="108" t="s">
        <v>93</v>
      </c>
      <c r="E217" s="108"/>
      <c r="F217" s="108"/>
      <c r="G217" s="109"/>
      <c r="H217" s="109"/>
      <c r="I217" s="109"/>
      <c r="J217" s="109" t="str">
        <f t="shared" si="15"/>
        <v/>
      </c>
      <c r="K217" s="109" t="str">
        <f t="shared" si="16"/>
        <v/>
      </c>
      <c r="L217" s="110" t="str">
        <f t="shared" si="17"/>
        <v/>
      </c>
      <c r="AC217" s="78"/>
      <c r="AD217" s="78"/>
      <c r="AE217" s="78"/>
    </row>
    <row r="218" spans="2:31" ht="15" customHeight="1" x14ac:dyDescent="0.25">
      <c r="B218" s="106">
        <f t="shared" si="18"/>
        <v>33</v>
      </c>
      <c r="C218" s="107"/>
      <c r="D218" s="108" t="s">
        <v>93</v>
      </c>
      <c r="E218" s="108"/>
      <c r="F218" s="108"/>
      <c r="G218" s="109"/>
      <c r="H218" s="109"/>
      <c r="I218" s="109"/>
      <c r="J218" s="109" t="str">
        <f t="shared" si="15"/>
        <v/>
      </c>
      <c r="K218" s="109" t="str">
        <f t="shared" si="16"/>
        <v/>
      </c>
      <c r="L218" s="110" t="str">
        <f t="shared" si="17"/>
        <v/>
      </c>
      <c r="AC218" s="78"/>
      <c r="AD218" s="78"/>
      <c r="AE218" s="78"/>
    </row>
    <row r="219" spans="2:31" ht="15" customHeight="1" x14ac:dyDescent="0.25">
      <c r="B219" s="106">
        <f t="shared" si="18"/>
        <v>34</v>
      </c>
      <c r="C219" s="107"/>
      <c r="D219" s="108" t="s">
        <v>93</v>
      </c>
      <c r="E219" s="108"/>
      <c r="F219" s="108"/>
      <c r="G219" s="109"/>
      <c r="H219" s="109"/>
      <c r="I219" s="109"/>
      <c r="J219" s="109" t="str">
        <f t="shared" si="15"/>
        <v/>
      </c>
      <c r="K219" s="109" t="str">
        <f t="shared" si="16"/>
        <v/>
      </c>
      <c r="L219" s="110" t="str">
        <f t="shared" si="17"/>
        <v/>
      </c>
      <c r="AC219" s="78"/>
      <c r="AD219" s="78"/>
      <c r="AE219" s="78"/>
    </row>
    <row r="220" spans="2:31" ht="15" customHeight="1" x14ac:dyDescent="0.25">
      <c r="B220" s="106">
        <f t="shared" si="18"/>
        <v>35</v>
      </c>
      <c r="C220" s="107"/>
      <c r="D220" s="108" t="s">
        <v>93</v>
      </c>
      <c r="E220" s="108"/>
      <c r="F220" s="108"/>
      <c r="G220" s="109"/>
      <c r="H220" s="109"/>
      <c r="I220" s="109"/>
      <c r="J220" s="109" t="str">
        <f t="shared" si="15"/>
        <v/>
      </c>
      <c r="K220" s="109" t="str">
        <f t="shared" si="16"/>
        <v/>
      </c>
      <c r="L220" s="110" t="str">
        <f t="shared" si="17"/>
        <v/>
      </c>
      <c r="AC220" s="78"/>
      <c r="AD220" s="78"/>
      <c r="AE220" s="78"/>
    </row>
    <row r="221" spans="2:31" ht="15" customHeight="1" x14ac:dyDescent="0.25">
      <c r="B221" s="106">
        <f t="shared" si="18"/>
        <v>36</v>
      </c>
      <c r="C221" s="107"/>
      <c r="D221" s="108" t="s">
        <v>93</v>
      </c>
      <c r="E221" s="108"/>
      <c r="F221" s="108"/>
      <c r="G221" s="109"/>
      <c r="H221" s="109"/>
      <c r="I221" s="109"/>
      <c r="J221" s="109" t="str">
        <f t="shared" si="15"/>
        <v/>
      </c>
      <c r="K221" s="109" t="str">
        <f t="shared" si="16"/>
        <v/>
      </c>
      <c r="L221" s="110" t="str">
        <f t="shared" si="17"/>
        <v/>
      </c>
      <c r="AC221" s="78"/>
      <c r="AD221" s="78"/>
      <c r="AE221" s="78"/>
    </row>
    <row r="222" spans="2:31" ht="15" customHeight="1" x14ac:dyDescent="0.25">
      <c r="B222" s="106">
        <f t="shared" si="18"/>
        <v>37</v>
      </c>
      <c r="C222" s="107"/>
      <c r="D222" s="108" t="s">
        <v>93</v>
      </c>
      <c r="E222" s="108"/>
      <c r="F222" s="108"/>
      <c r="G222" s="109"/>
      <c r="H222" s="109"/>
      <c r="I222" s="109"/>
      <c r="J222" s="109" t="str">
        <f t="shared" si="15"/>
        <v/>
      </c>
      <c r="K222" s="109" t="str">
        <f t="shared" si="16"/>
        <v/>
      </c>
      <c r="L222" s="110" t="str">
        <f t="shared" si="17"/>
        <v/>
      </c>
      <c r="AC222" s="78"/>
      <c r="AD222" s="78"/>
      <c r="AE222" s="78"/>
    </row>
    <row r="223" spans="2:31" ht="15" customHeight="1" x14ac:dyDescent="0.25">
      <c r="B223" s="106">
        <f t="shared" si="18"/>
        <v>38</v>
      </c>
      <c r="C223" s="107"/>
      <c r="D223" s="108" t="s">
        <v>93</v>
      </c>
      <c r="E223" s="108"/>
      <c r="F223" s="108"/>
      <c r="G223" s="109"/>
      <c r="H223" s="109"/>
      <c r="I223" s="109"/>
      <c r="J223" s="109" t="str">
        <f t="shared" si="15"/>
        <v/>
      </c>
      <c r="K223" s="109" t="str">
        <f t="shared" si="16"/>
        <v/>
      </c>
      <c r="L223" s="110" t="str">
        <f t="shared" si="17"/>
        <v/>
      </c>
      <c r="AC223" s="78"/>
      <c r="AD223" s="78"/>
      <c r="AE223" s="78"/>
    </row>
    <row r="224" spans="2:31" ht="15" customHeight="1" x14ac:dyDescent="0.25">
      <c r="B224" s="106">
        <f t="shared" si="18"/>
        <v>39</v>
      </c>
      <c r="C224" s="107"/>
      <c r="D224" s="108" t="s">
        <v>93</v>
      </c>
      <c r="E224" s="108"/>
      <c r="F224" s="108"/>
      <c r="G224" s="109"/>
      <c r="H224" s="109"/>
      <c r="I224" s="109"/>
      <c r="J224" s="109" t="str">
        <f t="shared" si="15"/>
        <v/>
      </c>
      <c r="K224" s="109" t="str">
        <f t="shared" si="16"/>
        <v/>
      </c>
      <c r="L224" s="110" t="str">
        <f t="shared" si="17"/>
        <v/>
      </c>
      <c r="AC224" s="78"/>
      <c r="AD224" s="78"/>
      <c r="AE224" s="78"/>
    </row>
    <row r="225" spans="2:31" ht="15" customHeight="1" thickBot="1" x14ac:dyDescent="0.3">
      <c r="B225" s="113">
        <f t="shared" si="18"/>
        <v>40</v>
      </c>
      <c r="C225" s="114"/>
      <c r="D225" s="115" t="s">
        <v>93</v>
      </c>
      <c r="E225" s="115"/>
      <c r="F225" s="115"/>
      <c r="G225" s="116"/>
      <c r="H225" s="116"/>
      <c r="I225" s="116"/>
      <c r="J225" s="116" t="str">
        <f t="shared" si="15"/>
        <v/>
      </c>
      <c r="K225" s="116" t="str">
        <f t="shared" si="16"/>
        <v/>
      </c>
      <c r="L225" s="117" t="str">
        <f t="shared" si="17"/>
        <v/>
      </c>
      <c r="AC225" s="78"/>
      <c r="AD225" s="78"/>
      <c r="AE225" s="78"/>
    </row>
    <row r="226" spans="2:31" s="1" customFormat="1" ht="6" customHeight="1" thickTop="1" thickBot="1" x14ac:dyDescent="0.3"/>
    <row r="227" spans="2:31" ht="18" customHeight="1" thickBot="1" x14ac:dyDescent="0.3">
      <c r="B227" s="118"/>
      <c r="C227" s="119" t="s">
        <v>91</v>
      </c>
      <c r="D227" s="120"/>
      <c r="E227" s="120"/>
      <c r="F227" s="120"/>
      <c r="G227" s="120"/>
      <c r="H227" s="120"/>
      <c r="I227" s="121"/>
      <c r="J227" s="122">
        <f>SUM(J186:J225)</f>
        <v>0</v>
      </c>
      <c r="K227" s="122">
        <f>SUM(K186:K226)</f>
        <v>0</v>
      </c>
      <c r="L227" s="123">
        <f>+K227+J227</f>
        <v>0</v>
      </c>
    </row>
    <row r="228" spans="2:31" ht="18" customHeight="1" thickBot="1" x14ac:dyDescent="0.3">
      <c r="B228" s="118"/>
      <c r="C228" s="119" t="s">
        <v>2</v>
      </c>
      <c r="D228" s="120"/>
      <c r="E228" s="120"/>
      <c r="F228" s="120"/>
      <c r="G228" s="120"/>
      <c r="H228" s="120"/>
      <c r="I228" s="120"/>
      <c r="J228" s="124"/>
      <c r="K228" s="125"/>
      <c r="L228" s="126">
        <f>+L227+L185</f>
        <v>463.92800000000005</v>
      </c>
    </row>
    <row r="230" spans="2:31" ht="12.75" thickBot="1" x14ac:dyDescent="0.3"/>
    <row r="231" spans="2:31" ht="25.5" customHeight="1" x14ac:dyDescent="0.25">
      <c r="B231" s="518" t="s">
        <v>51</v>
      </c>
      <c r="C231" s="521"/>
      <c r="D231" s="521"/>
      <c r="E231" s="521"/>
      <c r="F231" s="521"/>
      <c r="G231" s="521"/>
      <c r="H231" s="521"/>
      <c r="I231" s="521"/>
      <c r="J231" s="521"/>
      <c r="K231" s="521"/>
      <c r="L231" s="522"/>
    </row>
    <row r="232" spans="2:31" ht="15" customHeight="1" x14ac:dyDescent="0.25">
      <c r="B232" s="55"/>
      <c r="C232" s="56"/>
      <c r="D232" s="56"/>
      <c r="E232" s="56"/>
      <c r="F232" s="56"/>
      <c r="G232" s="56"/>
      <c r="H232" s="56"/>
      <c r="I232" s="56"/>
      <c r="J232" s="56"/>
      <c r="K232" s="57" t="s">
        <v>92</v>
      </c>
      <c r="L232" s="58">
        <f>+L175+1</f>
        <v>5</v>
      </c>
    </row>
    <row r="233" spans="2:31" ht="25.5" customHeight="1" x14ac:dyDescent="0.25">
      <c r="B233" s="59" t="s">
        <v>47</v>
      </c>
      <c r="C233" s="60"/>
      <c r="D233" s="60" t="s">
        <v>52</v>
      </c>
      <c r="E233" s="60" t="s">
        <v>71</v>
      </c>
      <c r="F233" s="20"/>
      <c r="G233" s="61"/>
      <c r="H233" s="61"/>
      <c r="I233" s="61"/>
      <c r="J233" s="61"/>
      <c r="K233" s="57"/>
      <c r="L233" s="62"/>
    </row>
    <row r="234" spans="2:31" ht="15" x14ac:dyDescent="0.25">
      <c r="B234" s="59" t="s">
        <v>896</v>
      </c>
      <c r="C234" s="60"/>
      <c r="D234" s="60" t="s">
        <v>52</v>
      </c>
      <c r="E234" s="60"/>
      <c r="F234" s="20"/>
      <c r="G234" s="63"/>
      <c r="H234" s="64"/>
      <c r="I234" s="63"/>
      <c r="J234" s="65"/>
      <c r="K234" s="57"/>
      <c r="L234" s="66"/>
    </row>
    <row r="235" spans="2:31" ht="15" x14ac:dyDescent="0.25">
      <c r="B235" s="59" t="s">
        <v>69</v>
      </c>
      <c r="C235" s="67"/>
      <c r="D235" s="68" t="s">
        <v>52</v>
      </c>
      <c r="E235" s="68">
        <v>1</v>
      </c>
      <c r="F235" s="20"/>
      <c r="G235" s="63"/>
      <c r="H235" s="63"/>
      <c r="I235" s="63"/>
      <c r="J235" s="65"/>
      <c r="K235" s="57"/>
      <c r="L235" s="66"/>
    </row>
    <row r="236" spans="2:31" ht="15" x14ac:dyDescent="0.25">
      <c r="B236" s="59" t="s">
        <v>53</v>
      </c>
      <c r="C236" s="60"/>
      <c r="D236" s="60" t="s">
        <v>52</v>
      </c>
      <c r="E236" s="60" t="s">
        <v>94</v>
      </c>
      <c r="F236" s="20"/>
      <c r="G236" s="63"/>
      <c r="H236" s="63"/>
      <c r="I236" s="63"/>
      <c r="J236" s="65"/>
      <c r="K236" s="57"/>
      <c r="L236" s="66"/>
    </row>
    <row r="237" spans="2:31" ht="15" customHeight="1" thickBot="1" x14ac:dyDescent="0.3">
      <c r="B237" s="69" t="s">
        <v>54</v>
      </c>
      <c r="C237" s="70"/>
      <c r="D237" s="70" t="s">
        <v>52</v>
      </c>
      <c r="E237" s="70"/>
      <c r="F237" s="71"/>
      <c r="G237" s="71"/>
      <c r="H237" s="71"/>
      <c r="I237" s="71"/>
      <c r="J237" s="71"/>
      <c r="K237" s="70" t="s">
        <v>55</v>
      </c>
      <c r="L237" s="72"/>
    </row>
    <row r="238" spans="2:31" ht="4.5" customHeight="1" thickBot="1" x14ac:dyDescent="0.3">
      <c r="B238" s="73"/>
      <c r="C238" s="74"/>
      <c r="D238" s="75"/>
      <c r="E238" s="75"/>
      <c r="F238" s="76"/>
      <c r="G238" s="77"/>
      <c r="K238" s="78"/>
    </row>
    <row r="239" spans="2:31" ht="18" customHeight="1" thickTop="1" x14ac:dyDescent="0.25">
      <c r="B239" s="79" t="s">
        <v>1</v>
      </c>
      <c r="C239" s="80" t="s">
        <v>1</v>
      </c>
      <c r="D239" s="80"/>
      <c r="E239" s="80"/>
      <c r="F239" s="81"/>
      <c r="G239" s="82" t="s">
        <v>56</v>
      </c>
      <c r="H239" s="82"/>
      <c r="I239" s="83"/>
      <c r="J239" s="80"/>
      <c r="K239" s="84"/>
      <c r="L239" s="85" t="s">
        <v>2</v>
      </c>
    </row>
    <row r="240" spans="2:31" ht="38.25" customHeight="1" thickBot="1" x14ac:dyDescent="0.3">
      <c r="B240" s="86" t="s">
        <v>57</v>
      </c>
      <c r="C240" s="87" t="s">
        <v>82</v>
      </c>
      <c r="D240" s="88" t="s">
        <v>74</v>
      </c>
      <c r="E240" s="89" t="s">
        <v>68</v>
      </c>
      <c r="F240" s="90" t="s">
        <v>58</v>
      </c>
      <c r="G240" s="91" t="s">
        <v>60</v>
      </c>
      <c r="H240" s="91" t="s">
        <v>59</v>
      </c>
      <c r="I240" s="90" t="s">
        <v>61</v>
      </c>
      <c r="J240" s="92" t="s">
        <v>62</v>
      </c>
      <c r="K240" s="87" t="s">
        <v>63</v>
      </c>
      <c r="L240" s="93" t="s">
        <v>64</v>
      </c>
    </row>
    <row r="241" spans="2:31" s="1" customFormat="1" ht="4.5" customHeight="1" thickTop="1" thickBot="1" x14ac:dyDescent="0.3"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</row>
    <row r="242" spans="2:31" ht="18" customHeight="1" thickBot="1" x14ac:dyDescent="0.3">
      <c r="B242" s="95"/>
      <c r="C242" s="96" t="s">
        <v>65</v>
      </c>
      <c r="D242" s="97"/>
      <c r="E242" s="97"/>
      <c r="F242" s="98"/>
      <c r="G242" s="99"/>
      <c r="H242" s="99"/>
      <c r="I242" s="99"/>
      <c r="J242" s="97"/>
      <c r="K242" s="97"/>
      <c r="L242" s="100">
        <f>+L228</f>
        <v>463.92800000000005</v>
      </c>
    </row>
    <row r="243" spans="2:31" ht="15" customHeight="1" thickTop="1" x14ac:dyDescent="0.25">
      <c r="B243" s="101">
        <f t="shared" ref="B243:B248" si="19">+B242+1</f>
        <v>1</v>
      </c>
      <c r="C243" s="131"/>
      <c r="D243" s="103" t="s">
        <v>93</v>
      </c>
      <c r="E243" s="103"/>
      <c r="F243" s="103"/>
      <c r="G243" s="104"/>
      <c r="H243" s="104"/>
      <c r="I243" s="104"/>
      <c r="J243" s="104" t="str">
        <f>IF($E243&lt;0,$E243*$F243*$G243*$H243*$I243,IF($E243&gt;0,"",""))</f>
        <v/>
      </c>
      <c r="K243" s="104" t="str">
        <f>IF($E243&gt;0,$E243*$F243*$G243*$H243*$I243,IF($F243&lt;0,"",""))</f>
        <v/>
      </c>
      <c r="L243" s="105" t="str">
        <f>+K243</f>
        <v/>
      </c>
      <c r="AC243" s="78"/>
      <c r="AD243" s="78"/>
      <c r="AE243" s="78"/>
    </row>
    <row r="244" spans="2:31" ht="15" customHeight="1" x14ac:dyDescent="0.25">
      <c r="B244" s="106">
        <f t="shared" si="19"/>
        <v>2</v>
      </c>
      <c r="C244" s="107"/>
      <c r="D244" s="108" t="s">
        <v>93</v>
      </c>
      <c r="E244" s="108"/>
      <c r="F244" s="108"/>
      <c r="G244" s="109"/>
      <c r="H244" s="109"/>
      <c r="I244" s="109"/>
      <c r="J244" s="109" t="str">
        <f>IF($E244&lt;0,$E244*$F244*$G244*$H244*$I244,IF($E244&gt;0,"",""))</f>
        <v/>
      </c>
      <c r="K244" s="109" t="str">
        <f>IF($E244&gt;0,$E244*$F244*$G244*$H244*$I244,IF($F244&lt;0,"",""))</f>
        <v/>
      </c>
      <c r="L244" s="110" t="str">
        <f>+K244</f>
        <v/>
      </c>
      <c r="AC244" s="78"/>
      <c r="AD244" s="78"/>
      <c r="AE244" s="78"/>
    </row>
    <row r="245" spans="2:31" ht="15" customHeight="1" x14ac:dyDescent="0.25">
      <c r="B245" s="106">
        <f t="shared" si="19"/>
        <v>3</v>
      </c>
      <c r="C245" s="107"/>
      <c r="D245" s="108" t="s">
        <v>93</v>
      </c>
      <c r="E245" s="108"/>
      <c r="F245" s="108"/>
      <c r="G245" s="109"/>
      <c r="H245" s="109"/>
      <c r="I245" s="109"/>
      <c r="J245" s="109" t="str">
        <f>IF($E245&lt;0,$E245*$F245*$G245*$H245*$I245,IF($E245&gt;0,"",""))</f>
        <v/>
      </c>
      <c r="K245" s="109" t="str">
        <f>IF($E245&gt;0,$E245*$F245*$G245*$H245*$I245,IF($F245&lt;0,"",""))</f>
        <v/>
      </c>
      <c r="L245" s="110" t="str">
        <f>+K245</f>
        <v/>
      </c>
      <c r="AC245" s="78"/>
      <c r="AD245" s="78"/>
      <c r="AE245" s="78"/>
    </row>
    <row r="246" spans="2:31" ht="15" customHeight="1" x14ac:dyDescent="0.25">
      <c r="B246" s="106">
        <f t="shared" si="19"/>
        <v>4</v>
      </c>
      <c r="C246" s="107"/>
      <c r="D246" s="108" t="s">
        <v>93</v>
      </c>
      <c r="E246" s="108"/>
      <c r="F246" s="108"/>
      <c r="G246" s="109"/>
      <c r="H246" s="109"/>
      <c r="I246" s="109"/>
      <c r="J246" s="109" t="str">
        <f t="shared" ref="J246:J282" si="20">IF($E246&lt;0,$E246*$F246*$G246*$H246*$I246,IF($E246&gt;0,"",""))</f>
        <v/>
      </c>
      <c r="K246" s="109" t="str">
        <f t="shared" ref="K246:K282" si="21">IF($E246&gt;0,$E246*$F246*$G246*$H246*$I246,IF($F246&lt;0,"",""))</f>
        <v/>
      </c>
      <c r="L246" s="110" t="str">
        <f t="shared" ref="L246:L282" si="22">+K246</f>
        <v/>
      </c>
      <c r="AC246" s="78"/>
      <c r="AD246" s="78"/>
      <c r="AE246" s="78"/>
    </row>
    <row r="247" spans="2:31" ht="15" customHeight="1" x14ac:dyDescent="0.25">
      <c r="B247" s="106">
        <f t="shared" si="19"/>
        <v>5</v>
      </c>
      <c r="C247" s="107"/>
      <c r="D247" s="108" t="s">
        <v>93</v>
      </c>
      <c r="E247" s="108"/>
      <c r="F247" s="108"/>
      <c r="G247" s="109"/>
      <c r="H247" s="109"/>
      <c r="I247" s="109"/>
      <c r="J247" s="109" t="str">
        <f t="shared" si="20"/>
        <v/>
      </c>
      <c r="K247" s="109" t="str">
        <f t="shared" si="21"/>
        <v/>
      </c>
      <c r="L247" s="110" t="str">
        <f t="shared" si="22"/>
        <v/>
      </c>
      <c r="AC247" s="78"/>
      <c r="AD247" s="78"/>
      <c r="AE247" s="78"/>
    </row>
    <row r="248" spans="2:31" ht="15" customHeight="1" x14ac:dyDescent="0.25">
      <c r="B248" s="106">
        <f t="shared" si="19"/>
        <v>6</v>
      </c>
      <c r="C248" s="107"/>
      <c r="D248" s="108" t="s">
        <v>93</v>
      </c>
      <c r="E248" s="108"/>
      <c r="F248" s="108"/>
      <c r="G248" s="109"/>
      <c r="H248" s="109"/>
      <c r="I248" s="109"/>
      <c r="J248" s="109" t="str">
        <f t="shared" si="20"/>
        <v/>
      </c>
      <c r="K248" s="109" t="str">
        <f t="shared" si="21"/>
        <v/>
      </c>
      <c r="L248" s="110" t="str">
        <f t="shared" si="22"/>
        <v/>
      </c>
      <c r="AC248" s="78"/>
      <c r="AD248" s="78"/>
      <c r="AE248" s="78"/>
    </row>
    <row r="249" spans="2:31" ht="15" customHeight="1" x14ac:dyDescent="0.25">
      <c r="B249" s="106">
        <f t="shared" ref="B249:B282" si="23">+B248+1</f>
        <v>7</v>
      </c>
      <c r="C249" s="107"/>
      <c r="D249" s="108" t="s">
        <v>93</v>
      </c>
      <c r="E249" s="108"/>
      <c r="F249" s="108"/>
      <c r="G249" s="109"/>
      <c r="H249" s="109"/>
      <c r="I249" s="109"/>
      <c r="J249" s="109" t="str">
        <f t="shared" si="20"/>
        <v/>
      </c>
      <c r="K249" s="109" t="str">
        <f t="shared" si="21"/>
        <v/>
      </c>
      <c r="L249" s="110" t="str">
        <f t="shared" si="22"/>
        <v/>
      </c>
      <c r="AC249" s="78"/>
      <c r="AD249" s="78"/>
      <c r="AE249" s="78"/>
    </row>
    <row r="250" spans="2:31" ht="15" customHeight="1" x14ac:dyDescent="0.25">
      <c r="B250" s="106">
        <f t="shared" si="23"/>
        <v>8</v>
      </c>
      <c r="C250" s="107"/>
      <c r="D250" s="108" t="s">
        <v>93</v>
      </c>
      <c r="E250" s="108"/>
      <c r="F250" s="108"/>
      <c r="G250" s="109"/>
      <c r="H250" s="109"/>
      <c r="I250" s="109"/>
      <c r="J250" s="109" t="str">
        <f t="shared" si="20"/>
        <v/>
      </c>
      <c r="K250" s="109" t="str">
        <f t="shared" si="21"/>
        <v/>
      </c>
      <c r="L250" s="110" t="str">
        <f t="shared" si="22"/>
        <v/>
      </c>
      <c r="AC250" s="78"/>
      <c r="AD250" s="78"/>
      <c r="AE250" s="78"/>
    </row>
    <row r="251" spans="2:31" ht="15" customHeight="1" x14ac:dyDescent="0.25">
      <c r="B251" s="106">
        <f t="shared" si="23"/>
        <v>9</v>
      </c>
      <c r="C251" s="107"/>
      <c r="D251" s="108" t="s">
        <v>93</v>
      </c>
      <c r="E251" s="108"/>
      <c r="F251" s="108"/>
      <c r="G251" s="109"/>
      <c r="H251" s="109"/>
      <c r="I251" s="109"/>
      <c r="J251" s="109" t="str">
        <f t="shared" si="20"/>
        <v/>
      </c>
      <c r="K251" s="109" t="str">
        <f t="shared" si="21"/>
        <v/>
      </c>
      <c r="L251" s="110" t="str">
        <f t="shared" si="22"/>
        <v/>
      </c>
      <c r="AC251" s="78"/>
      <c r="AD251" s="78"/>
      <c r="AE251" s="78"/>
    </row>
    <row r="252" spans="2:31" ht="15" customHeight="1" x14ac:dyDescent="0.25">
      <c r="B252" s="106">
        <f t="shared" si="23"/>
        <v>10</v>
      </c>
      <c r="C252" s="107"/>
      <c r="D252" s="108" t="s">
        <v>93</v>
      </c>
      <c r="E252" s="108"/>
      <c r="F252" s="108"/>
      <c r="G252" s="109"/>
      <c r="H252" s="109"/>
      <c r="I252" s="109"/>
      <c r="J252" s="109" t="str">
        <f t="shared" si="20"/>
        <v/>
      </c>
      <c r="K252" s="109" t="str">
        <f t="shared" si="21"/>
        <v/>
      </c>
      <c r="L252" s="110" t="str">
        <f t="shared" si="22"/>
        <v/>
      </c>
      <c r="AC252" s="78"/>
      <c r="AD252" s="78"/>
      <c r="AE252" s="78"/>
    </row>
    <row r="253" spans="2:31" ht="15" customHeight="1" x14ac:dyDescent="0.25">
      <c r="B253" s="106">
        <f t="shared" si="23"/>
        <v>11</v>
      </c>
      <c r="C253" s="107"/>
      <c r="D253" s="108" t="s">
        <v>93</v>
      </c>
      <c r="E253" s="108"/>
      <c r="F253" s="108"/>
      <c r="G253" s="109"/>
      <c r="H253" s="109"/>
      <c r="I253" s="109"/>
      <c r="J253" s="109" t="str">
        <f t="shared" si="20"/>
        <v/>
      </c>
      <c r="K253" s="109" t="str">
        <f t="shared" si="21"/>
        <v/>
      </c>
      <c r="L253" s="110" t="str">
        <f t="shared" si="22"/>
        <v/>
      </c>
      <c r="AC253" s="78"/>
      <c r="AD253" s="78"/>
      <c r="AE253" s="78"/>
    </row>
    <row r="254" spans="2:31" ht="15" customHeight="1" x14ac:dyDescent="0.25">
      <c r="B254" s="106">
        <f t="shared" si="23"/>
        <v>12</v>
      </c>
      <c r="C254" s="107"/>
      <c r="D254" s="108" t="s">
        <v>93</v>
      </c>
      <c r="E254" s="108"/>
      <c r="F254" s="108"/>
      <c r="G254" s="109"/>
      <c r="H254" s="109"/>
      <c r="I254" s="109"/>
      <c r="J254" s="109" t="str">
        <f t="shared" si="20"/>
        <v/>
      </c>
      <c r="K254" s="109" t="str">
        <f t="shared" si="21"/>
        <v/>
      </c>
      <c r="L254" s="110" t="str">
        <f t="shared" si="22"/>
        <v/>
      </c>
      <c r="AC254" s="78"/>
      <c r="AD254" s="78"/>
      <c r="AE254" s="78"/>
    </row>
    <row r="255" spans="2:31" ht="15" customHeight="1" x14ac:dyDescent="0.25">
      <c r="B255" s="106">
        <f t="shared" si="23"/>
        <v>13</v>
      </c>
      <c r="C255" s="107"/>
      <c r="D255" s="108" t="s">
        <v>93</v>
      </c>
      <c r="E255" s="108"/>
      <c r="F255" s="108"/>
      <c r="G255" s="109"/>
      <c r="H255" s="109"/>
      <c r="I255" s="109"/>
      <c r="J255" s="109" t="str">
        <f t="shared" si="20"/>
        <v/>
      </c>
      <c r="K255" s="109" t="str">
        <f t="shared" si="21"/>
        <v/>
      </c>
      <c r="L255" s="110" t="str">
        <f t="shared" si="22"/>
        <v/>
      </c>
      <c r="AC255" s="78"/>
      <c r="AD255" s="78"/>
      <c r="AE255" s="78"/>
    </row>
    <row r="256" spans="2:31" ht="15" customHeight="1" x14ac:dyDescent="0.25">
      <c r="B256" s="106">
        <f t="shared" si="23"/>
        <v>14</v>
      </c>
      <c r="C256" s="107"/>
      <c r="D256" s="108" t="s">
        <v>93</v>
      </c>
      <c r="E256" s="108"/>
      <c r="F256" s="108"/>
      <c r="G256" s="109"/>
      <c r="H256" s="109"/>
      <c r="I256" s="109"/>
      <c r="J256" s="109" t="str">
        <f t="shared" si="20"/>
        <v/>
      </c>
      <c r="K256" s="109" t="str">
        <f t="shared" si="21"/>
        <v/>
      </c>
      <c r="L256" s="110" t="str">
        <f t="shared" si="22"/>
        <v/>
      </c>
      <c r="AC256" s="78"/>
      <c r="AD256" s="78"/>
      <c r="AE256" s="78"/>
    </row>
    <row r="257" spans="2:31" ht="15" customHeight="1" x14ac:dyDescent="0.25">
      <c r="B257" s="106">
        <f t="shared" si="23"/>
        <v>15</v>
      </c>
      <c r="C257" s="107"/>
      <c r="D257" s="108" t="s">
        <v>93</v>
      </c>
      <c r="E257" s="108"/>
      <c r="F257" s="108"/>
      <c r="G257" s="109"/>
      <c r="H257" s="109"/>
      <c r="I257" s="109"/>
      <c r="J257" s="109" t="str">
        <f t="shared" si="20"/>
        <v/>
      </c>
      <c r="K257" s="109" t="str">
        <f t="shared" si="21"/>
        <v/>
      </c>
      <c r="L257" s="110" t="str">
        <f t="shared" si="22"/>
        <v/>
      </c>
      <c r="AC257" s="78"/>
      <c r="AD257" s="78"/>
      <c r="AE257" s="78"/>
    </row>
    <row r="258" spans="2:31" ht="15" customHeight="1" x14ac:dyDescent="0.25">
      <c r="B258" s="106">
        <f t="shared" si="23"/>
        <v>16</v>
      </c>
      <c r="C258" s="107"/>
      <c r="D258" s="108" t="s">
        <v>93</v>
      </c>
      <c r="E258" s="108"/>
      <c r="F258" s="108"/>
      <c r="G258" s="109"/>
      <c r="H258" s="109"/>
      <c r="I258" s="109"/>
      <c r="J258" s="109" t="str">
        <f t="shared" si="20"/>
        <v/>
      </c>
      <c r="K258" s="109" t="str">
        <f t="shared" si="21"/>
        <v/>
      </c>
      <c r="L258" s="110" t="str">
        <f t="shared" si="22"/>
        <v/>
      </c>
      <c r="AC258" s="78"/>
      <c r="AD258" s="78"/>
      <c r="AE258" s="78"/>
    </row>
    <row r="259" spans="2:31" ht="15" customHeight="1" x14ac:dyDescent="0.25">
      <c r="B259" s="106">
        <f t="shared" si="23"/>
        <v>17</v>
      </c>
      <c r="C259" s="107"/>
      <c r="D259" s="108" t="s">
        <v>93</v>
      </c>
      <c r="E259" s="108"/>
      <c r="F259" s="108"/>
      <c r="G259" s="109"/>
      <c r="H259" s="109"/>
      <c r="I259" s="109"/>
      <c r="J259" s="109" t="str">
        <f t="shared" si="20"/>
        <v/>
      </c>
      <c r="K259" s="109" t="str">
        <f t="shared" si="21"/>
        <v/>
      </c>
      <c r="L259" s="110" t="str">
        <f t="shared" si="22"/>
        <v/>
      </c>
      <c r="AC259" s="78"/>
      <c r="AD259" s="78"/>
      <c r="AE259" s="78"/>
    </row>
    <row r="260" spans="2:31" ht="15" customHeight="1" x14ac:dyDescent="0.25">
      <c r="B260" s="106">
        <f t="shared" si="23"/>
        <v>18</v>
      </c>
      <c r="C260" s="107"/>
      <c r="D260" s="108" t="s">
        <v>93</v>
      </c>
      <c r="E260" s="108"/>
      <c r="F260" s="108"/>
      <c r="G260" s="109"/>
      <c r="H260" s="109"/>
      <c r="I260" s="109"/>
      <c r="J260" s="109" t="str">
        <f t="shared" si="20"/>
        <v/>
      </c>
      <c r="K260" s="109" t="str">
        <f t="shared" si="21"/>
        <v/>
      </c>
      <c r="L260" s="110" t="str">
        <f t="shared" si="22"/>
        <v/>
      </c>
      <c r="AC260" s="78"/>
      <c r="AD260" s="78"/>
      <c r="AE260" s="78"/>
    </row>
    <row r="261" spans="2:31" ht="15" customHeight="1" x14ac:dyDescent="0.25">
      <c r="B261" s="106">
        <f t="shared" si="23"/>
        <v>19</v>
      </c>
      <c r="C261" s="107"/>
      <c r="D261" s="108" t="s">
        <v>93</v>
      </c>
      <c r="E261" s="108"/>
      <c r="F261" s="108"/>
      <c r="G261" s="109"/>
      <c r="H261" s="109"/>
      <c r="I261" s="109"/>
      <c r="J261" s="109" t="str">
        <f t="shared" si="20"/>
        <v/>
      </c>
      <c r="K261" s="109" t="str">
        <f t="shared" si="21"/>
        <v/>
      </c>
      <c r="L261" s="110" t="str">
        <f t="shared" si="22"/>
        <v/>
      </c>
      <c r="AC261" s="78"/>
      <c r="AD261" s="78"/>
      <c r="AE261" s="78"/>
    </row>
    <row r="262" spans="2:31" ht="15" customHeight="1" x14ac:dyDescent="0.25">
      <c r="B262" s="106">
        <f t="shared" si="23"/>
        <v>20</v>
      </c>
      <c r="C262" s="107"/>
      <c r="D262" s="108" t="s">
        <v>93</v>
      </c>
      <c r="E262" s="108"/>
      <c r="F262" s="108"/>
      <c r="G262" s="109"/>
      <c r="H262" s="109"/>
      <c r="I262" s="109"/>
      <c r="J262" s="109" t="str">
        <f t="shared" si="20"/>
        <v/>
      </c>
      <c r="K262" s="109" t="str">
        <f t="shared" si="21"/>
        <v/>
      </c>
      <c r="L262" s="110" t="str">
        <f t="shared" si="22"/>
        <v/>
      </c>
      <c r="AC262" s="78"/>
      <c r="AD262" s="78"/>
      <c r="AE262" s="78"/>
    </row>
    <row r="263" spans="2:31" ht="15" customHeight="1" x14ac:dyDescent="0.25">
      <c r="B263" s="106">
        <f t="shared" si="23"/>
        <v>21</v>
      </c>
      <c r="C263" s="107"/>
      <c r="D263" s="108" t="s">
        <v>93</v>
      </c>
      <c r="E263" s="108"/>
      <c r="F263" s="108"/>
      <c r="G263" s="109"/>
      <c r="H263" s="109"/>
      <c r="I263" s="109"/>
      <c r="J263" s="109" t="str">
        <f t="shared" si="20"/>
        <v/>
      </c>
      <c r="K263" s="109" t="str">
        <f t="shared" si="21"/>
        <v/>
      </c>
      <c r="L263" s="110" t="str">
        <f t="shared" si="22"/>
        <v/>
      </c>
      <c r="AC263" s="78"/>
      <c r="AD263" s="78"/>
      <c r="AE263" s="78"/>
    </row>
    <row r="264" spans="2:31" ht="15" customHeight="1" x14ac:dyDescent="0.25">
      <c r="B264" s="106">
        <f t="shared" si="23"/>
        <v>22</v>
      </c>
      <c r="C264" s="107"/>
      <c r="D264" s="108" t="s">
        <v>93</v>
      </c>
      <c r="E264" s="108"/>
      <c r="F264" s="108"/>
      <c r="G264" s="109"/>
      <c r="H264" s="109"/>
      <c r="I264" s="109"/>
      <c r="J264" s="109" t="str">
        <f t="shared" si="20"/>
        <v/>
      </c>
      <c r="K264" s="109" t="str">
        <f t="shared" si="21"/>
        <v/>
      </c>
      <c r="L264" s="110" t="str">
        <f t="shared" si="22"/>
        <v/>
      </c>
      <c r="AC264" s="78"/>
      <c r="AD264" s="78"/>
      <c r="AE264" s="78"/>
    </row>
    <row r="265" spans="2:31" ht="15" customHeight="1" x14ac:dyDescent="0.25">
      <c r="B265" s="106">
        <f t="shared" si="23"/>
        <v>23</v>
      </c>
      <c r="C265" s="107"/>
      <c r="D265" s="108" t="s">
        <v>93</v>
      </c>
      <c r="E265" s="108"/>
      <c r="F265" s="108"/>
      <c r="G265" s="109"/>
      <c r="H265" s="109"/>
      <c r="I265" s="109"/>
      <c r="J265" s="109" t="str">
        <f t="shared" si="20"/>
        <v/>
      </c>
      <c r="K265" s="109" t="str">
        <f t="shared" si="21"/>
        <v/>
      </c>
      <c r="L265" s="110" t="str">
        <f t="shared" si="22"/>
        <v/>
      </c>
      <c r="AC265" s="78"/>
      <c r="AD265" s="78"/>
      <c r="AE265" s="78"/>
    </row>
    <row r="266" spans="2:31" ht="15" customHeight="1" x14ac:dyDescent="0.25">
      <c r="B266" s="106">
        <f t="shared" si="23"/>
        <v>24</v>
      </c>
      <c r="C266" s="107"/>
      <c r="D266" s="108" t="s">
        <v>93</v>
      </c>
      <c r="E266" s="108"/>
      <c r="F266" s="108"/>
      <c r="G266" s="109"/>
      <c r="H266" s="109"/>
      <c r="I266" s="109"/>
      <c r="J266" s="109" t="str">
        <f t="shared" si="20"/>
        <v/>
      </c>
      <c r="K266" s="109" t="str">
        <f t="shared" si="21"/>
        <v/>
      </c>
      <c r="L266" s="110" t="str">
        <f t="shared" si="22"/>
        <v/>
      </c>
      <c r="AC266" s="78"/>
      <c r="AD266" s="78"/>
      <c r="AE266" s="78"/>
    </row>
    <row r="267" spans="2:31" ht="15" customHeight="1" x14ac:dyDescent="0.25">
      <c r="B267" s="106">
        <f t="shared" si="23"/>
        <v>25</v>
      </c>
      <c r="C267" s="107"/>
      <c r="D267" s="108" t="s">
        <v>93</v>
      </c>
      <c r="E267" s="108"/>
      <c r="F267" s="108"/>
      <c r="G267" s="109"/>
      <c r="H267" s="109"/>
      <c r="I267" s="109"/>
      <c r="J267" s="109" t="str">
        <f t="shared" si="20"/>
        <v/>
      </c>
      <c r="K267" s="109" t="str">
        <f t="shared" si="21"/>
        <v/>
      </c>
      <c r="L267" s="110" t="str">
        <f t="shared" si="22"/>
        <v/>
      </c>
      <c r="AC267" s="78"/>
      <c r="AD267" s="78"/>
      <c r="AE267" s="78"/>
    </row>
    <row r="268" spans="2:31" ht="15" customHeight="1" x14ac:dyDescent="0.25">
      <c r="B268" s="106">
        <f t="shared" si="23"/>
        <v>26</v>
      </c>
      <c r="C268" s="107"/>
      <c r="D268" s="108" t="s">
        <v>93</v>
      </c>
      <c r="E268" s="108"/>
      <c r="F268" s="108"/>
      <c r="G268" s="109"/>
      <c r="H268" s="109"/>
      <c r="I268" s="109"/>
      <c r="J268" s="109" t="str">
        <f t="shared" si="20"/>
        <v/>
      </c>
      <c r="K268" s="109" t="str">
        <f t="shared" si="21"/>
        <v/>
      </c>
      <c r="L268" s="110" t="str">
        <f t="shared" si="22"/>
        <v/>
      </c>
      <c r="AC268" s="78"/>
      <c r="AD268" s="78"/>
      <c r="AE268" s="78"/>
    </row>
    <row r="269" spans="2:31" ht="15" customHeight="1" x14ac:dyDescent="0.25">
      <c r="B269" s="106">
        <f t="shared" si="23"/>
        <v>27</v>
      </c>
      <c r="C269" s="107"/>
      <c r="D269" s="108" t="s">
        <v>93</v>
      </c>
      <c r="E269" s="108"/>
      <c r="F269" s="108"/>
      <c r="G269" s="109"/>
      <c r="H269" s="109"/>
      <c r="I269" s="109"/>
      <c r="J269" s="109" t="str">
        <f t="shared" si="20"/>
        <v/>
      </c>
      <c r="K269" s="109" t="str">
        <f t="shared" si="21"/>
        <v/>
      </c>
      <c r="L269" s="110" t="str">
        <f t="shared" si="22"/>
        <v/>
      </c>
      <c r="AC269" s="78"/>
      <c r="AD269" s="78"/>
      <c r="AE269" s="78"/>
    </row>
    <row r="270" spans="2:31" ht="15" customHeight="1" x14ac:dyDescent="0.25">
      <c r="B270" s="106">
        <f t="shared" si="23"/>
        <v>28</v>
      </c>
      <c r="C270" s="107"/>
      <c r="D270" s="108" t="s">
        <v>93</v>
      </c>
      <c r="E270" s="108"/>
      <c r="F270" s="108"/>
      <c r="G270" s="109"/>
      <c r="H270" s="109"/>
      <c r="I270" s="109"/>
      <c r="J270" s="109" t="str">
        <f t="shared" si="20"/>
        <v/>
      </c>
      <c r="K270" s="109" t="str">
        <f t="shared" si="21"/>
        <v/>
      </c>
      <c r="L270" s="110" t="str">
        <f t="shared" si="22"/>
        <v/>
      </c>
      <c r="AC270" s="78"/>
      <c r="AD270" s="78"/>
      <c r="AE270" s="78"/>
    </row>
    <row r="271" spans="2:31" ht="15" customHeight="1" x14ac:dyDescent="0.25">
      <c r="B271" s="106">
        <f t="shared" si="23"/>
        <v>29</v>
      </c>
      <c r="C271" s="107"/>
      <c r="D271" s="108" t="s">
        <v>93</v>
      </c>
      <c r="E271" s="108"/>
      <c r="F271" s="108"/>
      <c r="G271" s="109"/>
      <c r="H271" s="109"/>
      <c r="I271" s="109"/>
      <c r="J271" s="109" t="str">
        <f t="shared" si="20"/>
        <v/>
      </c>
      <c r="K271" s="109" t="str">
        <f t="shared" si="21"/>
        <v/>
      </c>
      <c r="L271" s="110" t="str">
        <f t="shared" si="22"/>
        <v/>
      </c>
      <c r="AC271" s="78"/>
      <c r="AD271" s="78"/>
      <c r="AE271" s="78"/>
    </row>
    <row r="272" spans="2:31" ht="15" customHeight="1" x14ac:dyDescent="0.25">
      <c r="B272" s="106">
        <f t="shared" si="23"/>
        <v>30</v>
      </c>
      <c r="C272" s="107"/>
      <c r="D272" s="108" t="s">
        <v>93</v>
      </c>
      <c r="E272" s="108"/>
      <c r="F272" s="108"/>
      <c r="G272" s="109"/>
      <c r="H272" s="109"/>
      <c r="I272" s="109"/>
      <c r="J272" s="109" t="str">
        <f t="shared" si="20"/>
        <v/>
      </c>
      <c r="K272" s="109" t="str">
        <f t="shared" si="21"/>
        <v/>
      </c>
      <c r="L272" s="110" t="str">
        <f t="shared" si="22"/>
        <v/>
      </c>
      <c r="AC272" s="78"/>
      <c r="AD272" s="78"/>
      <c r="AE272" s="78"/>
    </row>
    <row r="273" spans="2:31" ht="15" customHeight="1" x14ac:dyDescent="0.25">
      <c r="B273" s="106">
        <f t="shared" si="23"/>
        <v>31</v>
      </c>
      <c r="C273" s="107"/>
      <c r="D273" s="108" t="s">
        <v>93</v>
      </c>
      <c r="E273" s="108"/>
      <c r="F273" s="108"/>
      <c r="G273" s="109"/>
      <c r="H273" s="109"/>
      <c r="I273" s="109"/>
      <c r="J273" s="109" t="str">
        <f t="shared" si="20"/>
        <v/>
      </c>
      <c r="K273" s="109" t="str">
        <f t="shared" si="21"/>
        <v/>
      </c>
      <c r="L273" s="110" t="str">
        <f t="shared" si="22"/>
        <v/>
      </c>
      <c r="AC273" s="78"/>
      <c r="AD273" s="78"/>
      <c r="AE273" s="78"/>
    </row>
    <row r="274" spans="2:31" ht="15" customHeight="1" x14ac:dyDescent="0.25">
      <c r="B274" s="106">
        <f t="shared" si="23"/>
        <v>32</v>
      </c>
      <c r="C274" s="107"/>
      <c r="D274" s="108" t="s">
        <v>93</v>
      </c>
      <c r="E274" s="108"/>
      <c r="F274" s="108"/>
      <c r="G274" s="109"/>
      <c r="H274" s="109"/>
      <c r="I274" s="109"/>
      <c r="J274" s="109" t="str">
        <f t="shared" si="20"/>
        <v/>
      </c>
      <c r="K274" s="109" t="str">
        <f t="shared" si="21"/>
        <v/>
      </c>
      <c r="L274" s="110" t="str">
        <f t="shared" si="22"/>
        <v/>
      </c>
      <c r="AC274" s="78"/>
      <c r="AD274" s="78"/>
      <c r="AE274" s="78"/>
    </row>
    <row r="275" spans="2:31" ht="15" customHeight="1" x14ac:dyDescent="0.25">
      <c r="B275" s="106">
        <f t="shared" si="23"/>
        <v>33</v>
      </c>
      <c r="C275" s="107"/>
      <c r="D275" s="108" t="s">
        <v>93</v>
      </c>
      <c r="E275" s="108"/>
      <c r="F275" s="108"/>
      <c r="G275" s="109"/>
      <c r="H275" s="109"/>
      <c r="I275" s="109"/>
      <c r="J275" s="109" t="str">
        <f t="shared" si="20"/>
        <v/>
      </c>
      <c r="K275" s="109" t="str">
        <f t="shared" si="21"/>
        <v/>
      </c>
      <c r="L275" s="110" t="str">
        <f t="shared" si="22"/>
        <v/>
      </c>
      <c r="AC275" s="78"/>
      <c r="AD275" s="78"/>
      <c r="AE275" s="78"/>
    </row>
    <row r="276" spans="2:31" ht="15" customHeight="1" x14ac:dyDescent="0.25">
      <c r="B276" s="106">
        <f t="shared" si="23"/>
        <v>34</v>
      </c>
      <c r="C276" s="107"/>
      <c r="D276" s="108" t="s">
        <v>93</v>
      </c>
      <c r="E276" s="108"/>
      <c r="F276" s="108"/>
      <c r="G276" s="109"/>
      <c r="H276" s="109"/>
      <c r="I276" s="109"/>
      <c r="J276" s="109" t="str">
        <f t="shared" si="20"/>
        <v/>
      </c>
      <c r="K276" s="109" t="str">
        <f t="shared" si="21"/>
        <v/>
      </c>
      <c r="L276" s="110" t="str">
        <f t="shared" si="22"/>
        <v/>
      </c>
      <c r="AC276" s="78"/>
      <c r="AD276" s="78"/>
      <c r="AE276" s="78"/>
    </row>
    <row r="277" spans="2:31" ht="15" customHeight="1" x14ac:dyDescent="0.25">
      <c r="B277" s="106">
        <f t="shared" si="23"/>
        <v>35</v>
      </c>
      <c r="C277" s="107"/>
      <c r="D277" s="108" t="s">
        <v>93</v>
      </c>
      <c r="E277" s="108"/>
      <c r="F277" s="108"/>
      <c r="G277" s="109"/>
      <c r="H277" s="109"/>
      <c r="I277" s="109"/>
      <c r="J277" s="109" t="str">
        <f t="shared" si="20"/>
        <v/>
      </c>
      <c r="K277" s="109" t="str">
        <f t="shared" si="21"/>
        <v/>
      </c>
      <c r="L277" s="110" t="str">
        <f t="shared" si="22"/>
        <v/>
      </c>
      <c r="AC277" s="78"/>
      <c r="AD277" s="78"/>
      <c r="AE277" s="78"/>
    </row>
    <row r="278" spans="2:31" ht="15" customHeight="1" x14ac:dyDescent="0.25">
      <c r="B278" s="106">
        <f t="shared" si="23"/>
        <v>36</v>
      </c>
      <c r="C278" s="107"/>
      <c r="D278" s="108" t="s">
        <v>93</v>
      </c>
      <c r="E278" s="108"/>
      <c r="F278" s="108"/>
      <c r="G278" s="109"/>
      <c r="H278" s="109"/>
      <c r="I278" s="109"/>
      <c r="J278" s="109" t="str">
        <f t="shared" si="20"/>
        <v/>
      </c>
      <c r="K278" s="109" t="str">
        <f t="shared" si="21"/>
        <v/>
      </c>
      <c r="L278" s="110" t="str">
        <f t="shared" si="22"/>
        <v/>
      </c>
      <c r="AC278" s="78"/>
      <c r="AD278" s="78"/>
      <c r="AE278" s="78"/>
    </row>
    <row r="279" spans="2:31" ht="15" customHeight="1" x14ac:dyDescent="0.25">
      <c r="B279" s="106">
        <f t="shared" si="23"/>
        <v>37</v>
      </c>
      <c r="C279" s="107"/>
      <c r="D279" s="108" t="s">
        <v>93</v>
      </c>
      <c r="E279" s="108"/>
      <c r="F279" s="108"/>
      <c r="G279" s="109"/>
      <c r="H279" s="109"/>
      <c r="I279" s="109"/>
      <c r="J279" s="109" t="str">
        <f t="shared" si="20"/>
        <v/>
      </c>
      <c r="K279" s="109" t="str">
        <f t="shared" si="21"/>
        <v/>
      </c>
      <c r="L279" s="110" t="str">
        <f t="shared" si="22"/>
        <v/>
      </c>
      <c r="AC279" s="78"/>
      <c r="AD279" s="78"/>
      <c r="AE279" s="78"/>
    </row>
    <row r="280" spans="2:31" ht="15" customHeight="1" x14ac:dyDescent="0.25">
      <c r="B280" s="106">
        <f t="shared" si="23"/>
        <v>38</v>
      </c>
      <c r="C280" s="107"/>
      <c r="D280" s="108" t="s">
        <v>93</v>
      </c>
      <c r="E280" s="108"/>
      <c r="F280" s="108"/>
      <c r="G280" s="109"/>
      <c r="H280" s="109"/>
      <c r="I280" s="109"/>
      <c r="J280" s="109" t="str">
        <f t="shared" si="20"/>
        <v/>
      </c>
      <c r="K280" s="109" t="str">
        <f t="shared" si="21"/>
        <v/>
      </c>
      <c r="L280" s="110" t="str">
        <f t="shared" si="22"/>
        <v/>
      </c>
      <c r="AC280" s="78"/>
      <c r="AD280" s="78"/>
      <c r="AE280" s="78"/>
    </row>
    <row r="281" spans="2:31" ht="15" customHeight="1" x14ac:dyDescent="0.25">
      <c r="B281" s="106">
        <f t="shared" si="23"/>
        <v>39</v>
      </c>
      <c r="C281" s="107"/>
      <c r="D281" s="108" t="s">
        <v>93</v>
      </c>
      <c r="E281" s="108"/>
      <c r="F281" s="108"/>
      <c r="G281" s="109"/>
      <c r="H281" s="109"/>
      <c r="I281" s="109"/>
      <c r="J281" s="109" t="str">
        <f t="shared" si="20"/>
        <v/>
      </c>
      <c r="K281" s="109" t="str">
        <f t="shared" si="21"/>
        <v/>
      </c>
      <c r="L281" s="110" t="str">
        <f t="shared" si="22"/>
        <v/>
      </c>
      <c r="AC281" s="78"/>
      <c r="AD281" s="78"/>
      <c r="AE281" s="78"/>
    </row>
    <row r="282" spans="2:31" ht="15" customHeight="1" thickBot="1" x14ac:dyDescent="0.3">
      <c r="B282" s="113">
        <f t="shared" si="23"/>
        <v>40</v>
      </c>
      <c r="C282" s="114"/>
      <c r="D282" s="115" t="s">
        <v>93</v>
      </c>
      <c r="E282" s="115"/>
      <c r="F282" s="115"/>
      <c r="G282" s="116"/>
      <c r="H282" s="116"/>
      <c r="I282" s="116"/>
      <c r="J282" s="116" t="str">
        <f t="shared" si="20"/>
        <v/>
      </c>
      <c r="K282" s="116" t="str">
        <f t="shared" si="21"/>
        <v/>
      </c>
      <c r="L282" s="117" t="str">
        <f t="shared" si="22"/>
        <v/>
      </c>
      <c r="AC282" s="78"/>
      <c r="AD282" s="78"/>
      <c r="AE282" s="78"/>
    </row>
    <row r="283" spans="2:31" s="1" customFormat="1" ht="6" customHeight="1" thickTop="1" thickBot="1" x14ac:dyDescent="0.3"/>
    <row r="284" spans="2:31" ht="18" customHeight="1" thickBot="1" x14ac:dyDescent="0.3">
      <c r="B284" s="118"/>
      <c r="C284" s="119" t="s">
        <v>91</v>
      </c>
      <c r="D284" s="120"/>
      <c r="E284" s="120"/>
      <c r="F284" s="120"/>
      <c r="G284" s="120"/>
      <c r="H284" s="120"/>
      <c r="I284" s="121"/>
      <c r="J284" s="122">
        <f>SUM(J243:J282)</f>
        <v>0</v>
      </c>
      <c r="K284" s="122">
        <f>SUM(K243:K283)</f>
        <v>0</v>
      </c>
      <c r="L284" s="123">
        <f>+K284+J284</f>
        <v>0</v>
      </c>
    </row>
    <row r="285" spans="2:31" ht="18" customHeight="1" thickBot="1" x14ac:dyDescent="0.3">
      <c r="B285" s="118"/>
      <c r="C285" s="119" t="s">
        <v>2</v>
      </c>
      <c r="D285" s="120"/>
      <c r="E285" s="120"/>
      <c r="F285" s="120"/>
      <c r="G285" s="120"/>
      <c r="H285" s="120"/>
      <c r="I285" s="120"/>
      <c r="J285" s="124"/>
      <c r="K285" s="125"/>
      <c r="L285" s="126">
        <f>+L284+L242</f>
        <v>463.92800000000005</v>
      </c>
    </row>
    <row r="287" spans="2:31" ht="9" customHeight="1" thickBot="1" x14ac:dyDescent="0.3"/>
    <row r="288" spans="2:31" ht="25.5" customHeight="1" x14ac:dyDescent="0.25">
      <c r="B288" s="518" t="s">
        <v>51</v>
      </c>
      <c r="C288" s="521"/>
      <c r="D288" s="521"/>
      <c r="E288" s="521"/>
      <c r="F288" s="521"/>
      <c r="G288" s="521"/>
      <c r="H288" s="521"/>
      <c r="I288" s="521"/>
      <c r="J288" s="521"/>
      <c r="K288" s="521"/>
      <c r="L288" s="522"/>
    </row>
    <row r="289" spans="2:31" ht="15" customHeight="1" x14ac:dyDescent="0.25">
      <c r="B289" s="55"/>
      <c r="C289" s="56"/>
      <c r="D289" s="56"/>
      <c r="E289" s="56"/>
      <c r="F289" s="56"/>
      <c r="G289" s="56"/>
      <c r="H289" s="56"/>
      <c r="I289" s="56"/>
      <c r="J289" s="56"/>
      <c r="K289" s="57" t="s">
        <v>92</v>
      </c>
      <c r="L289" s="58">
        <f>+L232+1</f>
        <v>6</v>
      </c>
    </row>
    <row r="290" spans="2:31" ht="25.5" customHeight="1" x14ac:dyDescent="0.25">
      <c r="B290" s="59" t="s">
        <v>47</v>
      </c>
      <c r="C290" s="60"/>
      <c r="D290" s="60" t="s">
        <v>52</v>
      </c>
      <c r="E290" s="60" t="s">
        <v>71</v>
      </c>
      <c r="F290" s="20"/>
      <c r="G290" s="61"/>
      <c r="H290" s="61"/>
      <c r="I290" s="61"/>
      <c r="J290" s="61"/>
      <c r="K290" s="57"/>
      <c r="L290" s="62"/>
    </row>
    <row r="291" spans="2:31" ht="15" x14ac:dyDescent="0.25">
      <c r="B291" s="59" t="s">
        <v>896</v>
      </c>
      <c r="C291" s="60"/>
      <c r="D291" s="60" t="s">
        <v>52</v>
      </c>
      <c r="E291" s="60"/>
      <c r="F291" s="20"/>
      <c r="G291" s="63"/>
      <c r="H291" s="64"/>
      <c r="I291" s="63"/>
      <c r="J291" s="65"/>
      <c r="K291" s="57"/>
      <c r="L291" s="66"/>
    </row>
    <row r="292" spans="2:31" ht="15" x14ac:dyDescent="0.25">
      <c r="B292" s="59" t="s">
        <v>69</v>
      </c>
      <c r="C292" s="67"/>
      <c r="D292" s="68" t="s">
        <v>52</v>
      </c>
      <c r="E292" s="68">
        <v>1</v>
      </c>
      <c r="F292" s="20"/>
      <c r="G292" s="63"/>
      <c r="H292" s="63"/>
      <c r="I292" s="63"/>
      <c r="J292" s="65"/>
      <c r="K292" s="57"/>
      <c r="L292" s="66"/>
    </row>
    <row r="293" spans="2:31" ht="15" x14ac:dyDescent="0.25">
      <c r="B293" s="59" t="s">
        <v>53</v>
      </c>
      <c r="C293" s="60"/>
      <c r="D293" s="60" t="s">
        <v>52</v>
      </c>
      <c r="E293" s="60" t="s">
        <v>94</v>
      </c>
      <c r="F293" s="20"/>
      <c r="G293" s="63"/>
      <c r="H293" s="63"/>
      <c r="I293" s="63"/>
      <c r="J293" s="65"/>
      <c r="K293" s="57"/>
      <c r="L293" s="66"/>
    </row>
    <row r="294" spans="2:31" ht="15" customHeight="1" thickBot="1" x14ac:dyDescent="0.3">
      <c r="B294" s="69" t="s">
        <v>54</v>
      </c>
      <c r="C294" s="70"/>
      <c r="D294" s="70" t="s">
        <v>52</v>
      </c>
      <c r="E294" s="70"/>
      <c r="F294" s="71"/>
      <c r="G294" s="71"/>
      <c r="H294" s="71"/>
      <c r="I294" s="71"/>
      <c r="J294" s="71"/>
      <c r="K294" s="70" t="s">
        <v>55</v>
      </c>
      <c r="L294" s="72"/>
    </row>
    <row r="295" spans="2:31" ht="4.5" customHeight="1" thickBot="1" x14ac:dyDescent="0.3">
      <c r="B295" s="73"/>
      <c r="C295" s="74"/>
      <c r="D295" s="75"/>
      <c r="E295" s="75"/>
      <c r="F295" s="76"/>
      <c r="G295" s="77"/>
      <c r="K295" s="78"/>
    </row>
    <row r="296" spans="2:31" ht="18" customHeight="1" thickTop="1" x14ac:dyDescent="0.25">
      <c r="B296" s="79" t="s">
        <v>1</v>
      </c>
      <c r="C296" s="80" t="s">
        <v>1</v>
      </c>
      <c r="D296" s="80"/>
      <c r="E296" s="80"/>
      <c r="F296" s="81"/>
      <c r="G296" s="82" t="s">
        <v>56</v>
      </c>
      <c r="H296" s="82"/>
      <c r="I296" s="83"/>
      <c r="J296" s="80"/>
      <c r="K296" s="84"/>
      <c r="L296" s="85" t="s">
        <v>2</v>
      </c>
    </row>
    <row r="297" spans="2:31" ht="38.25" customHeight="1" thickBot="1" x14ac:dyDescent="0.3">
      <c r="B297" s="86" t="s">
        <v>57</v>
      </c>
      <c r="C297" s="87" t="s">
        <v>82</v>
      </c>
      <c r="D297" s="88" t="s">
        <v>74</v>
      </c>
      <c r="E297" s="89" t="s">
        <v>68</v>
      </c>
      <c r="F297" s="90" t="s">
        <v>58</v>
      </c>
      <c r="G297" s="91" t="s">
        <v>60</v>
      </c>
      <c r="H297" s="91" t="s">
        <v>59</v>
      </c>
      <c r="I297" s="90" t="s">
        <v>61</v>
      </c>
      <c r="J297" s="92" t="s">
        <v>62</v>
      </c>
      <c r="K297" s="87" t="s">
        <v>63</v>
      </c>
      <c r="L297" s="93" t="s">
        <v>64</v>
      </c>
    </row>
    <row r="298" spans="2:31" s="1" customFormat="1" ht="4.5" customHeight="1" thickTop="1" thickBot="1" x14ac:dyDescent="0.3">
      <c r="B298" s="94"/>
      <c r="C298" s="94"/>
      <c r="D298" s="94"/>
      <c r="E298" s="94"/>
      <c r="F298" s="94"/>
      <c r="G298" s="94"/>
      <c r="H298" s="94"/>
      <c r="I298" s="94"/>
      <c r="J298" s="94"/>
      <c r="K298" s="94"/>
      <c r="L298" s="94"/>
    </row>
    <row r="299" spans="2:31" ht="18" customHeight="1" thickBot="1" x14ac:dyDescent="0.3">
      <c r="B299" s="95"/>
      <c r="C299" s="96" t="s">
        <v>65</v>
      </c>
      <c r="D299" s="97"/>
      <c r="E299" s="97"/>
      <c r="F299" s="98"/>
      <c r="G299" s="99"/>
      <c r="H299" s="99"/>
      <c r="I299" s="99"/>
      <c r="J299" s="97"/>
      <c r="K299" s="97"/>
      <c r="L299" s="100">
        <f>+L285</f>
        <v>463.92800000000005</v>
      </c>
    </row>
    <row r="300" spans="2:31" ht="15" customHeight="1" thickTop="1" x14ac:dyDescent="0.25">
      <c r="B300" s="101">
        <f t="shared" ref="B300:B305" si="24">+B299+1</f>
        <v>1</v>
      </c>
      <c r="C300" s="131"/>
      <c r="D300" s="103" t="s">
        <v>93</v>
      </c>
      <c r="E300" s="103"/>
      <c r="F300" s="103"/>
      <c r="G300" s="104"/>
      <c r="H300" s="104"/>
      <c r="I300" s="104"/>
      <c r="J300" s="104" t="str">
        <f>IF($E300&lt;0,$E300*$F300*$G300*$H300*$I300,IF($E300&gt;0,"",""))</f>
        <v/>
      </c>
      <c r="K300" s="104" t="str">
        <f>IF($E300&gt;0,$E300*$F300*$G300*$H300*$I300,IF($F300&lt;0,"",""))</f>
        <v/>
      </c>
      <c r="L300" s="105" t="str">
        <f>+K300</f>
        <v/>
      </c>
      <c r="AC300" s="78"/>
      <c r="AD300" s="78"/>
      <c r="AE300" s="78"/>
    </row>
    <row r="301" spans="2:31" ht="15" customHeight="1" x14ac:dyDescent="0.25">
      <c r="B301" s="106">
        <f t="shared" si="24"/>
        <v>2</v>
      </c>
      <c r="C301" s="107"/>
      <c r="D301" s="108" t="s">
        <v>93</v>
      </c>
      <c r="E301" s="108"/>
      <c r="F301" s="108"/>
      <c r="G301" s="109"/>
      <c r="H301" s="109"/>
      <c r="I301" s="109"/>
      <c r="J301" s="109" t="str">
        <f>IF($E301&lt;0,$E301*$F301*$G301*$H301*$I301,IF($E301&gt;0,"",""))</f>
        <v/>
      </c>
      <c r="K301" s="109" t="str">
        <f>IF($E301&gt;0,$E301*$F301*$G301*$H301*$I301,IF($F301&lt;0,"",""))</f>
        <v/>
      </c>
      <c r="L301" s="110" t="str">
        <f>+K301</f>
        <v/>
      </c>
      <c r="AC301" s="78"/>
      <c r="AD301" s="78"/>
      <c r="AE301" s="78"/>
    </row>
    <row r="302" spans="2:31" ht="15" customHeight="1" x14ac:dyDescent="0.25">
      <c r="B302" s="106">
        <f t="shared" si="24"/>
        <v>3</v>
      </c>
      <c r="C302" s="107"/>
      <c r="D302" s="108" t="s">
        <v>93</v>
      </c>
      <c r="E302" s="108"/>
      <c r="F302" s="108"/>
      <c r="G302" s="109"/>
      <c r="H302" s="109"/>
      <c r="I302" s="109"/>
      <c r="J302" s="109" t="str">
        <f>IF($E302&lt;0,$E302*$F302*$G302*$H302*$I302,IF($E302&gt;0,"",""))</f>
        <v/>
      </c>
      <c r="K302" s="109" t="str">
        <f>IF($E302&gt;0,$E302*$F302*$G302*$H302*$I302,IF($F302&lt;0,"",""))</f>
        <v/>
      </c>
      <c r="L302" s="110" t="str">
        <f>+K302</f>
        <v/>
      </c>
      <c r="AC302" s="78"/>
      <c r="AD302" s="78"/>
      <c r="AE302" s="78"/>
    </row>
    <row r="303" spans="2:31" ht="15" customHeight="1" x14ac:dyDescent="0.25">
      <c r="B303" s="106">
        <f t="shared" si="24"/>
        <v>4</v>
      </c>
      <c r="C303" s="107"/>
      <c r="D303" s="108" t="s">
        <v>93</v>
      </c>
      <c r="E303" s="108"/>
      <c r="F303" s="108"/>
      <c r="G303" s="109"/>
      <c r="H303" s="109"/>
      <c r="I303" s="109"/>
      <c r="J303" s="109" t="str">
        <f t="shared" ref="J303:J339" si="25">IF($E303&lt;0,$E303*$F303*$G303*$H303*$I303,IF($E303&gt;0,"",""))</f>
        <v/>
      </c>
      <c r="K303" s="109" t="str">
        <f t="shared" ref="K303:K339" si="26">IF($E303&gt;0,$E303*$F303*$G303*$H303*$I303,IF($F303&lt;0,"",""))</f>
        <v/>
      </c>
      <c r="L303" s="110" t="str">
        <f t="shared" ref="L303:L339" si="27">+K303</f>
        <v/>
      </c>
      <c r="AC303" s="78"/>
      <c r="AD303" s="78"/>
      <c r="AE303" s="78"/>
    </row>
    <row r="304" spans="2:31" ht="15" customHeight="1" x14ac:dyDescent="0.25">
      <c r="B304" s="106">
        <f t="shared" si="24"/>
        <v>5</v>
      </c>
      <c r="C304" s="107"/>
      <c r="D304" s="108" t="s">
        <v>93</v>
      </c>
      <c r="E304" s="108"/>
      <c r="F304" s="108"/>
      <c r="G304" s="109"/>
      <c r="H304" s="109"/>
      <c r="I304" s="109"/>
      <c r="J304" s="109" t="str">
        <f t="shared" si="25"/>
        <v/>
      </c>
      <c r="K304" s="109" t="str">
        <f t="shared" si="26"/>
        <v/>
      </c>
      <c r="L304" s="110" t="str">
        <f t="shared" si="27"/>
        <v/>
      </c>
      <c r="AC304" s="78"/>
      <c r="AD304" s="78"/>
      <c r="AE304" s="78"/>
    </row>
    <row r="305" spans="2:31" ht="15" customHeight="1" x14ac:dyDescent="0.25">
      <c r="B305" s="106">
        <f t="shared" si="24"/>
        <v>6</v>
      </c>
      <c r="C305" s="107"/>
      <c r="D305" s="108" t="s">
        <v>93</v>
      </c>
      <c r="E305" s="108"/>
      <c r="F305" s="108"/>
      <c r="G305" s="109"/>
      <c r="H305" s="109"/>
      <c r="I305" s="109"/>
      <c r="J305" s="109" t="str">
        <f t="shared" si="25"/>
        <v/>
      </c>
      <c r="K305" s="109" t="str">
        <f t="shared" si="26"/>
        <v/>
      </c>
      <c r="L305" s="110" t="str">
        <f t="shared" si="27"/>
        <v/>
      </c>
      <c r="AC305" s="78"/>
      <c r="AD305" s="78"/>
      <c r="AE305" s="78"/>
    </row>
    <row r="306" spans="2:31" ht="15" customHeight="1" x14ac:dyDescent="0.25">
      <c r="B306" s="106">
        <f t="shared" ref="B306:B339" si="28">+B305+1</f>
        <v>7</v>
      </c>
      <c r="C306" s="107"/>
      <c r="D306" s="108" t="s">
        <v>93</v>
      </c>
      <c r="E306" s="108"/>
      <c r="F306" s="108"/>
      <c r="G306" s="109"/>
      <c r="H306" s="109"/>
      <c r="I306" s="109"/>
      <c r="J306" s="109" t="str">
        <f t="shared" si="25"/>
        <v/>
      </c>
      <c r="K306" s="109" t="str">
        <f t="shared" si="26"/>
        <v/>
      </c>
      <c r="L306" s="110" t="str">
        <f t="shared" si="27"/>
        <v/>
      </c>
      <c r="AC306" s="78"/>
      <c r="AD306" s="78"/>
      <c r="AE306" s="78"/>
    </row>
    <row r="307" spans="2:31" ht="15" customHeight="1" x14ac:dyDescent="0.25">
      <c r="B307" s="106">
        <f t="shared" si="28"/>
        <v>8</v>
      </c>
      <c r="C307" s="107"/>
      <c r="D307" s="108" t="s">
        <v>93</v>
      </c>
      <c r="E307" s="108"/>
      <c r="F307" s="108"/>
      <c r="G307" s="109"/>
      <c r="H307" s="109"/>
      <c r="I307" s="109"/>
      <c r="J307" s="109" t="str">
        <f t="shared" si="25"/>
        <v/>
      </c>
      <c r="K307" s="109" t="str">
        <f t="shared" si="26"/>
        <v/>
      </c>
      <c r="L307" s="110" t="str">
        <f t="shared" si="27"/>
        <v/>
      </c>
      <c r="AC307" s="78"/>
      <c r="AD307" s="78"/>
      <c r="AE307" s="78"/>
    </row>
    <row r="308" spans="2:31" ht="15" customHeight="1" x14ac:dyDescent="0.25">
      <c r="B308" s="106">
        <f t="shared" si="28"/>
        <v>9</v>
      </c>
      <c r="C308" s="107"/>
      <c r="D308" s="108" t="s">
        <v>93</v>
      </c>
      <c r="E308" s="108"/>
      <c r="F308" s="108"/>
      <c r="G308" s="109"/>
      <c r="H308" s="109"/>
      <c r="I308" s="109"/>
      <c r="J308" s="109" t="str">
        <f t="shared" si="25"/>
        <v/>
      </c>
      <c r="K308" s="109" t="str">
        <f t="shared" si="26"/>
        <v/>
      </c>
      <c r="L308" s="110" t="str">
        <f t="shared" si="27"/>
        <v/>
      </c>
      <c r="AC308" s="78"/>
      <c r="AD308" s="78"/>
      <c r="AE308" s="78"/>
    </row>
    <row r="309" spans="2:31" ht="15" customHeight="1" x14ac:dyDescent="0.25">
      <c r="B309" s="106">
        <f t="shared" si="28"/>
        <v>10</v>
      </c>
      <c r="C309" s="107"/>
      <c r="D309" s="108" t="s">
        <v>93</v>
      </c>
      <c r="E309" s="108"/>
      <c r="F309" s="108"/>
      <c r="G309" s="109"/>
      <c r="H309" s="109"/>
      <c r="I309" s="109"/>
      <c r="J309" s="109" t="str">
        <f t="shared" si="25"/>
        <v/>
      </c>
      <c r="K309" s="109" t="str">
        <f t="shared" si="26"/>
        <v/>
      </c>
      <c r="L309" s="110" t="str">
        <f t="shared" si="27"/>
        <v/>
      </c>
      <c r="AC309" s="78"/>
      <c r="AD309" s="78"/>
      <c r="AE309" s="78"/>
    </row>
    <row r="310" spans="2:31" ht="15" customHeight="1" x14ac:dyDescent="0.25">
      <c r="B310" s="106">
        <f t="shared" si="28"/>
        <v>11</v>
      </c>
      <c r="C310" s="107"/>
      <c r="D310" s="108" t="s">
        <v>93</v>
      </c>
      <c r="E310" s="108"/>
      <c r="F310" s="108"/>
      <c r="G310" s="109"/>
      <c r="H310" s="109"/>
      <c r="I310" s="109"/>
      <c r="J310" s="109" t="str">
        <f t="shared" si="25"/>
        <v/>
      </c>
      <c r="K310" s="109" t="str">
        <f t="shared" si="26"/>
        <v/>
      </c>
      <c r="L310" s="110" t="str">
        <f t="shared" si="27"/>
        <v/>
      </c>
      <c r="AC310" s="78"/>
      <c r="AD310" s="78"/>
      <c r="AE310" s="78"/>
    </row>
    <row r="311" spans="2:31" ht="15" customHeight="1" x14ac:dyDescent="0.25">
      <c r="B311" s="106">
        <f t="shared" si="28"/>
        <v>12</v>
      </c>
      <c r="C311" s="107"/>
      <c r="D311" s="108" t="s">
        <v>93</v>
      </c>
      <c r="E311" s="108"/>
      <c r="F311" s="108"/>
      <c r="G311" s="109"/>
      <c r="H311" s="109"/>
      <c r="I311" s="109"/>
      <c r="J311" s="109" t="str">
        <f t="shared" si="25"/>
        <v/>
      </c>
      <c r="K311" s="109" t="str">
        <f t="shared" si="26"/>
        <v/>
      </c>
      <c r="L311" s="110" t="str">
        <f t="shared" si="27"/>
        <v/>
      </c>
      <c r="AC311" s="78"/>
      <c r="AD311" s="78"/>
      <c r="AE311" s="78"/>
    </row>
    <row r="312" spans="2:31" ht="15" customHeight="1" x14ac:dyDescent="0.25">
      <c r="B312" s="106">
        <f t="shared" si="28"/>
        <v>13</v>
      </c>
      <c r="C312" s="107"/>
      <c r="D312" s="108" t="s">
        <v>93</v>
      </c>
      <c r="E312" s="108"/>
      <c r="F312" s="108"/>
      <c r="G312" s="109"/>
      <c r="H312" s="109"/>
      <c r="I312" s="109"/>
      <c r="J312" s="109" t="str">
        <f t="shared" si="25"/>
        <v/>
      </c>
      <c r="K312" s="109" t="str">
        <f t="shared" si="26"/>
        <v/>
      </c>
      <c r="L312" s="110" t="str">
        <f t="shared" si="27"/>
        <v/>
      </c>
      <c r="AC312" s="78"/>
      <c r="AD312" s="78"/>
      <c r="AE312" s="78"/>
    </row>
    <row r="313" spans="2:31" ht="15" customHeight="1" x14ac:dyDescent="0.25">
      <c r="B313" s="106">
        <f t="shared" si="28"/>
        <v>14</v>
      </c>
      <c r="C313" s="107"/>
      <c r="D313" s="108" t="s">
        <v>93</v>
      </c>
      <c r="E313" s="108"/>
      <c r="F313" s="108"/>
      <c r="G313" s="109"/>
      <c r="H313" s="109"/>
      <c r="I313" s="109"/>
      <c r="J313" s="109" t="str">
        <f t="shared" si="25"/>
        <v/>
      </c>
      <c r="K313" s="109" t="str">
        <f t="shared" si="26"/>
        <v/>
      </c>
      <c r="L313" s="110" t="str">
        <f t="shared" si="27"/>
        <v/>
      </c>
      <c r="AC313" s="78"/>
      <c r="AD313" s="78"/>
      <c r="AE313" s="78"/>
    </row>
    <row r="314" spans="2:31" ht="15" customHeight="1" x14ac:dyDescent="0.25">
      <c r="B314" s="106">
        <f t="shared" si="28"/>
        <v>15</v>
      </c>
      <c r="C314" s="107"/>
      <c r="D314" s="108" t="s">
        <v>93</v>
      </c>
      <c r="E314" s="108"/>
      <c r="F314" s="108"/>
      <c r="G314" s="109"/>
      <c r="H314" s="109"/>
      <c r="I314" s="109"/>
      <c r="J314" s="109" t="str">
        <f t="shared" si="25"/>
        <v/>
      </c>
      <c r="K314" s="109" t="str">
        <f t="shared" si="26"/>
        <v/>
      </c>
      <c r="L314" s="110" t="str">
        <f t="shared" si="27"/>
        <v/>
      </c>
      <c r="AC314" s="78"/>
      <c r="AD314" s="78"/>
      <c r="AE314" s="78"/>
    </row>
    <row r="315" spans="2:31" ht="15" customHeight="1" x14ac:dyDescent="0.25">
      <c r="B315" s="106">
        <f t="shared" si="28"/>
        <v>16</v>
      </c>
      <c r="C315" s="107"/>
      <c r="D315" s="108" t="s">
        <v>93</v>
      </c>
      <c r="E315" s="108"/>
      <c r="F315" s="108"/>
      <c r="G315" s="109"/>
      <c r="H315" s="109"/>
      <c r="I315" s="109"/>
      <c r="J315" s="109" t="str">
        <f t="shared" si="25"/>
        <v/>
      </c>
      <c r="K315" s="109" t="str">
        <f t="shared" si="26"/>
        <v/>
      </c>
      <c r="L315" s="110" t="str">
        <f t="shared" si="27"/>
        <v/>
      </c>
      <c r="AC315" s="78"/>
      <c r="AD315" s="78"/>
      <c r="AE315" s="78"/>
    </row>
    <row r="316" spans="2:31" ht="15" customHeight="1" x14ac:dyDescent="0.25">
      <c r="B316" s="106">
        <f t="shared" si="28"/>
        <v>17</v>
      </c>
      <c r="C316" s="107"/>
      <c r="D316" s="108" t="s">
        <v>93</v>
      </c>
      <c r="E316" s="108"/>
      <c r="F316" s="108"/>
      <c r="G316" s="109"/>
      <c r="H316" s="109"/>
      <c r="I316" s="109"/>
      <c r="J316" s="109" t="str">
        <f t="shared" si="25"/>
        <v/>
      </c>
      <c r="K316" s="109" t="str">
        <f t="shared" si="26"/>
        <v/>
      </c>
      <c r="L316" s="110" t="str">
        <f t="shared" si="27"/>
        <v/>
      </c>
      <c r="AC316" s="78"/>
      <c r="AD316" s="78"/>
      <c r="AE316" s="78"/>
    </row>
    <row r="317" spans="2:31" ht="15" customHeight="1" x14ac:dyDescent="0.25">
      <c r="B317" s="106">
        <f t="shared" si="28"/>
        <v>18</v>
      </c>
      <c r="C317" s="107"/>
      <c r="D317" s="108" t="s">
        <v>93</v>
      </c>
      <c r="E317" s="108"/>
      <c r="F317" s="108"/>
      <c r="G317" s="109"/>
      <c r="H317" s="109"/>
      <c r="I317" s="109"/>
      <c r="J317" s="109" t="str">
        <f t="shared" si="25"/>
        <v/>
      </c>
      <c r="K317" s="109" t="str">
        <f t="shared" si="26"/>
        <v/>
      </c>
      <c r="L317" s="110" t="str">
        <f t="shared" si="27"/>
        <v/>
      </c>
      <c r="AC317" s="78"/>
      <c r="AD317" s="78"/>
      <c r="AE317" s="78"/>
    </row>
    <row r="318" spans="2:31" ht="15" customHeight="1" x14ac:dyDescent="0.25">
      <c r="B318" s="106">
        <f t="shared" si="28"/>
        <v>19</v>
      </c>
      <c r="C318" s="107"/>
      <c r="D318" s="108" t="s">
        <v>93</v>
      </c>
      <c r="E318" s="108"/>
      <c r="F318" s="108"/>
      <c r="G318" s="109"/>
      <c r="H318" s="109"/>
      <c r="I318" s="109"/>
      <c r="J318" s="109" t="str">
        <f t="shared" si="25"/>
        <v/>
      </c>
      <c r="K318" s="109" t="str">
        <f t="shared" si="26"/>
        <v/>
      </c>
      <c r="L318" s="110" t="str">
        <f t="shared" si="27"/>
        <v/>
      </c>
      <c r="AC318" s="78"/>
      <c r="AD318" s="78"/>
      <c r="AE318" s="78"/>
    </row>
    <row r="319" spans="2:31" ht="15" customHeight="1" x14ac:dyDescent="0.25">
      <c r="B319" s="106">
        <f t="shared" si="28"/>
        <v>20</v>
      </c>
      <c r="C319" s="107"/>
      <c r="D319" s="108" t="s">
        <v>93</v>
      </c>
      <c r="E319" s="108"/>
      <c r="F319" s="108"/>
      <c r="G319" s="109"/>
      <c r="H319" s="109"/>
      <c r="I319" s="109"/>
      <c r="J319" s="109" t="str">
        <f t="shared" si="25"/>
        <v/>
      </c>
      <c r="K319" s="109" t="str">
        <f t="shared" si="26"/>
        <v/>
      </c>
      <c r="L319" s="110" t="str">
        <f t="shared" si="27"/>
        <v/>
      </c>
      <c r="AC319" s="78"/>
      <c r="AD319" s="78"/>
      <c r="AE319" s="78"/>
    </row>
    <row r="320" spans="2:31" ht="15" customHeight="1" x14ac:dyDescent="0.25">
      <c r="B320" s="106">
        <f t="shared" si="28"/>
        <v>21</v>
      </c>
      <c r="C320" s="107"/>
      <c r="D320" s="108" t="s">
        <v>93</v>
      </c>
      <c r="E320" s="108"/>
      <c r="F320" s="108"/>
      <c r="G320" s="109"/>
      <c r="H320" s="109"/>
      <c r="I320" s="109"/>
      <c r="J320" s="109" t="str">
        <f t="shared" si="25"/>
        <v/>
      </c>
      <c r="K320" s="109" t="str">
        <f t="shared" si="26"/>
        <v/>
      </c>
      <c r="L320" s="110" t="str">
        <f t="shared" si="27"/>
        <v/>
      </c>
      <c r="AC320" s="78"/>
      <c r="AD320" s="78"/>
      <c r="AE320" s="78"/>
    </row>
    <row r="321" spans="2:31" ht="15" customHeight="1" x14ac:dyDescent="0.25">
      <c r="B321" s="106">
        <f t="shared" si="28"/>
        <v>22</v>
      </c>
      <c r="C321" s="107"/>
      <c r="D321" s="108" t="s">
        <v>93</v>
      </c>
      <c r="E321" s="108"/>
      <c r="F321" s="108"/>
      <c r="G321" s="109"/>
      <c r="H321" s="109"/>
      <c r="I321" s="109"/>
      <c r="J321" s="109" t="str">
        <f t="shared" si="25"/>
        <v/>
      </c>
      <c r="K321" s="109" t="str">
        <f t="shared" si="26"/>
        <v/>
      </c>
      <c r="L321" s="110" t="str">
        <f t="shared" si="27"/>
        <v/>
      </c>
      <c r="AC321" s="78"/>
      <c r="AD321" s="78"/>
      <c r="AE321" s="78"/>
    </row>
    <row r="322" spans="2:31" ht="15" customHeight="1" x14ac:dyDescent="0.25">
      <c r="B322" s="106">
        <f t="shared" si="28"/>
        <v>23</v>
      </c>
      <c r="C322" s="107"/>
      <c r="D322" s="108" t="s">
        <v>93</v>
      </c>
      <c r="E322" s="108"/>
      <c r="F322" s="108"/>
      <c r="G322" s="109"/>
      <c r="H322" s="109"/>
      <c r="I322" s="109"/>
      <c r="J322" s="109" t="str">
        <f t="shared" si="25"/>
        <v/>
      </c>
      <c r="K322" s="109" t="str">
        <f t="shared" si="26"/>
        <v/>
      </c>
      <c r="L322" s="110" t="str">
        <f t="shared" si="27"/>
        <v/>
      </c>
      <c r="AC322" s="78"/>
      <c r="AD322" s="78"/>
      <c r="AE322" s="78"/>
    </row>
    <row r="323" spans="2:31" ht="15" customHeight="1" x14ac:dyDescent="0.25">
      <c r="B323" s="106">
        <f t="shared" si="28"/>
        <v>24</v>
      </c>
      <c r="C323" s="107"/>
      <c r="D323" s="108" t="s">
        <v>93</v>
      </c>
      <c r="E323" s="108"/>
      <c r="F323" s="108"/>
      <c r="G323" s="109"/>
      <c r="H323" s="109"/>
      <c r="I323" s="109"/>
      <c r="J323" s="109" t="str">
        <f t="shared" si="25"/>
        <v/>
      </c>
      <c r="K323" s="109" t="str">
        <f t="shared" si="26"/>
        <v/>
      </c>
      <c r="L323" s="110" t="str">
        <f t="shared" si="27"/>
        <v/>
      </c>
      <c r="AC323" s="78"/>
      <c r="AD323" s="78"/>
      <c r="AE323" s="78"/>
    </row>
    <row r="324" spans="2:31" ht="15" customHeight="1" x14ac:dyDescent="0.25">
      <c r="B324" s="106">
        <f t="shared" si="28"/>
        <v>25</v>
      </c>
      <c r="C324" s="107"/>
      <c r="D324" s="108" t="s">
        <v>93</v>
      </c>
      <c r="E324" s="108"/>
      <c r="F324" s="108"/>
      <c r="G324" s="109"/>
      <c r="H324" s="109"/>
      <c r="I324" s="109"/>
      <c r="J324" s="109" t="str">
        <f t="shared" si="25"/>
        <v/>
      </c>
      <c r="K324" s="109" t="str">
        <f t="shared" si="26"/>
        <v/>
      </c>
      <c r="L324" s="110" t="str">
        <f t="shared" si="27"/>
        <v/>
      </c>
      <c r="AC324" s="78"/>
      <c r="AD324" s="78"/>
      <c r="AE324" s="78"/>
    </row>
    <row r="325" spans="2:31" ht="15" customHeight="1" x14ac:dyDescent="0.25">
      <c r="B325" s="106">
        <f t="shared" si="28"/>
        <v>26</v>
      </c>
      <c r="C325" s="107"/>
      <c r="D325" s="108" t="s">
        <v>93</v>
      </c>
      <c r="E325" s="108"/>
      <c r="F325" s="108"/>
      <c r="G325" s="109"/>
      <c r="H325" s="109"/>
      <c r="I325" s="109"/>
      <c r="J325" s="109" t="str">
        <f t="shared" si="25"/>
        <v/>
      </c>
      <c r="K325" s="109" t="str">
        <f t="shared" si="26"/>
        <v/>
      </c>
      <c r="L325" s="110" t="str">
        <f t="shared" si="27"/>
        <v/>
      </c>
      <c r="AC325" s="78"/>
      <c r="AD325" s="78"/>
      <c r="AE325" s="78"/>
    </row>
    <row r="326" spans="2:31" ht="15" customHeight="1" x14ac:dyDescent="0.25">
      <c r="B326" s="106">
        <f t="shared" si="28"/>
        <v>27</v>
      </c>
      <c r="C326" s="107"/>
      <c r="D326" s="108" t="s">
        <v>93</v>
      </c>
      <c r="E326" s="108"/>
      <c r="F326" s="108"/>
      <c r="G326" s="109"/>
      <c r="H326" s="109"/>
      <c r="I326" s="109"/>
      <c r="J326" s="109" t="str">
        <f t="shared" si="25"/>
        <v/>
      </c>
      <c r="K326" s="109" t="str">
        <f t="shared" si="26"/>
        <v/>
      </c>
      <c r="L326" s="110" t="str">
        <f t="shared" si="27"/>
        <v/>
      </c>
      <c r="AC326" s="78"/>
      <c r="AD326" s="78"/>
      <c r="AE326" s="78"/>
    </row>
    <row r="327" spans="2:31" ht="15" customHeight="1" x14ac:dyDescent="0.25">
      <c r="B327" s="106">
        <f t="shared" si="28"/>
        <v>28</v>
      </c>
      <c r="C327" s="107"/>
      <c r="D327" s="108" t="s">
        <v>93</v>
      </c>
      <c r="E327" s="108"/>
      <c r="F327" s="108"/>
      <c r="G327" s="109"/>
      <c r="H327" s="109"/>
      <c r="I327" s="109"/>
      <c r="J327" s="109" t="str">
        <f t="shared" si="25"/>
        <v/>
      </c>
      <c r="K327" s="109" t="str">
        <f t="shared" si="26"/>
        <v/>
      </c>
      <c r="L327" s="110" t="str">
        <f t="shared" si="27"/>
        <v/>
      </c>
      <c r="AC327" s="78"/>
      <c r="AD327" s="78"/>
      <c r="AE327" s="78"/>
    </row>
    <row r="328" spans="2:31" ht="15" customHeight="1" x14ac:dyDescent="0.25">
      <c r="B328" s="106">
        <f t="shared" si="28"/>
        <v>29</v>
      </c>
      <c r="C328" s="107"/>
      <c r="D328" s="108" t="s">
        <v>93</v>
      </c>
      <c r="E328" s="108"/>
      <c r="F328" s="108"/>
      <c r="G328" s="109"/>
      <c r="H328" s="109"/>
      <c r="I328" s="109"/>
      <c r="J328" s="109" t="str">
        <f t="shared" si="25"/>
        <v/>
      </c>
      <c r="K328" s="109" t="str">
        <f t="shared" si="26"/>
        <v/>
      </c>
      <c r="L328" s="110" t="str">
        <f t="shared" si="27"/>
        <v/>
      </c>
      <c r="AC328" s="78"/>
      <c r="AD328" s="78"/>
      <c r="AE328" s="78"/>
    </row>
    <row r="329" spans="2:31" ht="15" customHeight="1" x14ac:dyDescent="0.25">
      <c r="B329" s="106">
        <f t="shared" si="28"/>
        <v>30</v>
      </c>
      <c r="C329" s="107"/>
      <c r="D329" s="108" t="s">
        <v>93</v>
      </c>
      <c r="E329" s="108"/>
      <c r="F329" s="108"/>
      <c r="G329" s="109"/>
      <c r="H329" s="109"/>
      <c r="I329" s="109"/>
      <c r="J329" s="109" t="str">
        <f t="shared" si="25"/>
        <v/>
      </c>
      <c r="K329" s="109" t="str">
        <f t="shared" si="26"/>
        <v/>
      </c>
      <c r="L329" s="110" t="str">
        <f t="shared" si="27"/>
        <v/>
      </c>
      <c r="AC329" s="78"/>
      <c r="AD329" s="78"/>
      <c r="AE329" s="78"/>
    </row>
    <row r="330" spans="2:31" ht="15" customHeight="1" x14ac:dyDescent="0.25">
      <c r="B330" s="106">
        <f t="shared" si="28"/>
        <v>31</v>
      </c>
      <c r="C330" s="107"/>
      <c r="D330" s="108" t="s">
        <v>93</v>
      </c>
      <c r="E330" s="108"/>
      <c r="F330" s="108"/>
      <c r="G330" s="109"/>
      <c r="H330" s="109"/>
      <c r="I330" s="109"/>
      <c r="J330" s="109" t="str">
        <f t="shared" si="25"/>
        <v/>
      </c>
      <c r="K330" s="109" t="str">
        <f t="shared" si="26"/>
        <v/>
      </c>
      <c r="L330" s="110" t="str">
        <f t="shared" si="27"/>
        <v/>
      </c>
      <c r="AC330" s="78"/>
      <c r="AD330" s="78"/>
      <c r="AE330" s="78"/>
    </row>
    <row r="331" spans="2:31" ht="15" customHeight="1" x14ac:dyDescent="0.25">
      <c r="B331" s="106">
        <f t="shared" si="28"/>
        <v>32</v>
      </c>
      <c r="C331" s="107"/>
      <c r="D331" s="108" t="s">
        <v>93</v>
      </c>
      <c r="E331" s="108"/>
      <c r="F331" s="108"/>
      <c r="G331" s="109"/>
      <c r="H331" s="109"/>
      <c r="I331" s="109"/>
      <c r="J331" s="109" t="str">
        <f t="shared" si="25"/>
        <v/>
      </c>
      <c r="K331" s="109" t="str">
        <f t="shared" si="26"/>
        <v/>
      </c>
      <c r="L331" s="110" t="str">
        <f t="shared" si="27"/>
        <v/>
      </c>
      <c r="AC331" s="78"/>
      <c r="AD331" s="78"/>
      <c r="AE331" s="78"/>
    </row>
    <row r="332" spans="2:31" ht="15" customHeight="1" x14ac:dyDescent="0.25">
      <c r="B332" s="106">
        <f t="shared" si="28"/>
        <v>33</v>
      </c>
      <c r="C332" s="107"/>
      <c r="D332" s="108" t="s">
        <v>93</v>
      </c>
      <c r="E332" s="108"/>
      <c r="F332" s="108"/>
      <c r="G332" s="109"/>
      <c r="H332" s="109"/>
      <c r="I332" s="109"/>
      <c r="J332" s="109" t="str">
        <f t="shared" si="25"/>
        <v/>
      </c>
      <c r="K332" s="109" t="str">
        <f t="shared" si="26"/>
        <v/>
      </c>
      <c r="L332" s="110" t="str">
        <f t="shared" si="27"/>
        <v/>
      </c>
      <c r="AC332" s="78"/>
      <c r="AD332" s="78"/>
      <c r="AE332" s="78"/>
    </row>
    <row r="333" spans="2:31" ht="15" customHeight="1" x14ac:dyDescent="0.25">
      <c r="B333" s="106">
        <f t="shared" si="28"/>
        <v>34</v>
      </c>
      <c r="C333" s="107"/>
      <c r="D333" s="108" t="s">
        <v>93</v>
      </c>
      <c r="E333" s="108"/>
      <c r="F333" s="108"/>
      <c r="G333" s="109"/>
      <c r="H333" s="109"/>
      <c r="I333" s="109"/>
      <c r="J333" s="109" t="str">
        <f t="shared" si="25"/>
        <v/>
      </c>
      <c r="K333" s="109" t="str">
        <f t="shared" si="26"/>
        <v/>
      </c>
      <c r="L333" s="110" t="str">
        <f t="shared" si="27"/>
        <v/>
      </c>
      <c r="AC333" s="78"/>
      <c r="AD333" s="78"/>
      <c r="AE333" s="78"/>
    </row>
    <row r="334" spans="2:31" ht="15" customHeight="1" x14ac:dyDescent="0.25">
      <c r="B334" s="106">
        <f t="shared" si="28"/>
        <v>35</v>
      </c>
      <c r="C334" s="107"/>
      <c r="D334" s="108" t="s">
        <v>93</v>
      </c>
      <c r="E334" s="108"/>
      <c r="F334" s="108"/>
      <c r="G334" s="109"/>
      <c r="H334" s="109"/>
      <c r="I334" s="109"/>
      <c r="J334" s="109" t="str">
        <f t="shared" si="25"/>
        <v/>
      </c>
      <c r="K334" s="109" t="str">
        <f t="shared" si="26"/>
        <v/>
      </c>
      <c r="L334" s="110" t="str">
        <f t="shared" si="27"/>
        <v/>
      </c>
      <c r="AC334" s="78"/>
      <c r="AD334" s="78"/>
      <c r="AE334" s="78"/>
    </row>
    <row r="335" spans="2:31" ht="15" customHeight="1" x14ac:dyDescent="0.25">
      <c r="B335" s="106">
        <f t="shared" si="28"/>
        <v>36</v>
      </c>
      <c r="C335" s="107"/>
      <c r="D335" s="108" t="s">
        <v>93</v>
      </c>
      <c r="E335" s="108"/>
      <c r="F335" s="108"/>
      <c r="G335" s="109"/>
      <c r="H335" s="109"/>
      <c r="I335" s="109"/>
      <c r="J335" s="109" t="str">
        <f t="shared" si="25"/>
        <v/>
      </c>
      <c r="K335" s="109" t="str">
        <f t="shared" si="26"/>
        <v/>
      </c>
      <c r="L335" s="110" t="str">
        <f t="shared" si="27"/>
        <v/>
      </c>
      <c r="AC335" s="78"/>
      <c r="AD335" s="78"/>
      <c r="AE335" s="78"/>
    </row>
    <row r="336" spans="2:31" ht="15" customHeight="1" x14ac:dyDescent="0.25">
      <c r="B336" s="106">
        <f t="shared" si="28"/>
        <v>37</v>
      </c>
      <c r="C336" s="107"/>
      <c r="D336" s="108" t="s">
        <v>93</v>
      </c>
      <c r="E336" s="108"/>
      <c r="F336" s="108"/>
      <c r="G336" s="109"/>
      <c r="H336" s="109"/>
      <c r="I336" s="109"/>
      <c r="J336" s="109" t="str">
        <f t="shared" si="25"/>
        <v/>
      </c>
      <c r="K336" s="109" t="str">
        <f t="shared" si="26"/>
        <v/>
      </c>
      <c r="L336" s="110" t="str">
        <f t="shared" si="27"/>
        <v/>
      </c>
      <c r="AC336" s="78"/>
      <c r="AD336" s="78"/>
      <c r="AE336" s="78"/>
    </row>
    <row r="337" spans="2:31" ht="15" customHeight="1" x14ac:dyDescent="0.25">
      <c r="B337" s="106">
        <f t="shared" si="28"/>
        <v>38</v>
      </c>
      <c r="C337" s="107"/>
      <c r="D337" s="108" t="s">
        <v>93</v>
      </c>
      <c r="E337" s="108"/>
      <c r="F337" s="108"/>
      <c r="G337" s="109"/>
      <c r="H337" s="109"/>
      <c r="I337" s="109"/>
      <c r="J337" s="109" t="str">
        <f t="shared" si="25"/>
        <v/>
      </c>
      <c r="K337" s="109" t="str">
        <f t="shared" si="26"/>
        <v/>
      </c>
      <c r="L337" s="110" t="str">
        <f t="shared" si="27"/>
        <v/>
      </c>
      <c r="AC337" s="78"/>
      <c r="AD337" s="78"/>
      <c r="AE337" s="78"/>
    </row>
    <row r="338" spans="2:31" ht="15" customHeight="1" x14ac:dyDescent="0.25">
      <c r="B338" s="106">
        <f t="shared" si="28"/>
        <v>39</v>
      </c>
      <c r="C338" s="107"/>
      <c r="D338" s="108" t="s">
        <v>93</v>
      </c>
      <c r="E338" s="108"/>
      <c r="F338" s="108"/>
      <c r="G338" s="109"/>
      <c r="H338" s="109"/>
      <c r="I338" s="109"/>
      <c r="J338" s="109" t="str">
        <f t="shared" si="25"/>
        <v/>
      </c>
      <c r="K338" s="109" t="str">
        <f t="shared" si="26"/>
        <v/>
      </c>
      <c r="L338" s="110" t="str">
        <f t="shared" si="27"/>
        <v/>
      </c>
      <c r="AC338" s="78"/>
      <c r="AD338" s="78"/>
      <c r="AE338" s="78"/>
    </row>
    <row r="339" spans="2:31" ht="15" customHeight="1" thickBot="1" x14ac:dyDescent="0.3">
      <c r="B339" s="113">
        <f t="shared" si="28"/>
        <v>40</v>
      </c>
      <c r="C339" s="114"/>
      <c r="D339" s="115" t="s">
        <v>93</v>
      </c>
      <c r="E339" s="115"/>
      <c r="F339" s="115"/>
      <c r="G339" s="116"/>
      <c r="H339" s="116"/>
      <c r="I339" s="116"/>
      <c r="J339" s="116" t="str">
        <f t="shared" si="25"/>
        <v/>
      </c>
      <c r="K339" s="116" t="str">
        <f t="shared" si="26"/>
        <v/>
      </c>
      <c r="L339" s="117" t="str">
        <f t="shared" si="27"/>
        <v/>
      </c>
      <c r="AC339" s="78"/>
      <c r="AD339" s="78"/>
      <c r="AE339" s="78"/>
    </row>
    <row r="340" spans="2:31" s="1" customFormat="1" ht="6" customHeight="1" thickTop="1" thickBot="1" x14ac:dyDescent="0.3"/>
    <row r="341" spans="2:31" ht="18" customHeight="1" thickBot="1" x14ac:dyDescent="0.3">
      <c r="B341" s="118"/>
      <c r="C341" s="119" t="s">
        <v>91</v>
      </c>
      <c r="D341" s="120"/>
      <c r="E341" s="120"/>
      <c r="F341" s="120"/>
      <c r="G341" s="120"/>
      <c r="H341" s="120"/>
      <c r="I341" s="121"/>
      <c r="J341" s="122">
        <f>SUM(J300:J339)</f>
        <v>0</v>
      </c>
      <c r="K341" s="122">
        <f>SUM(K300:K340)</f>
        <v>0</v>
      </c>
      <c r="L341" s="123">
        <f>+K341+J341</f>
        <v>0</v>
      </c>
    </row>
    <row r="342" spans="2:31" ht="18" customHeight="1" thickBot="1" x14ac:dyDescent="0.3">
      <c r="B342" s="118"/>
      <c r="C342" s="119" t="s">
        <v>2</v>
      </c>
      <c r="D342" s="120"/>
      <c r="E342" s="120"/>
      <c r="F342" s="120"/>
      <c r="G342" s="120"/>
      <c r="H342" s="120"/>
      <c r="I342" s="120"/>
      <c r="J342" s="124"/>
      <c r="K342" s="125"/>
      <c r="L342" s="126">
        <f>+L341+L299</f>
        <v>463.92800000000005</v>
      </c>
    </row>
    <row r="344" spans="2:31" ht="12.75" thickBot="1" x14ac:dyDescent="0.3"/>
    <row r="345" spans="2:31" ht="25.5" customHeight="1" x14ac:dyDescent="0.25">
      <c r="B345" s="518" t="s">
        <v>51</v>
      </c>
      <c r="C345" s="521"/>
      <c r="D345" s="521"/>
      <c r="E345" s="521"/>
      <c r="F345" s="521"/>
      <c r="G345" s="521"/>
      <c r="H345" s="521"/>
      <c r="I345" s="521"/>
      <c r="J345" s="521"/>
      <c r="K345" s="521"/>
      <c r="L345" s="522"/>
    </row>
    <row r="346" spans="2:31" ht="15" customHeight="1" x14ac:dyDescent="0.25">
      <c r="B346" s="55"/>
      <c r="C346" s="56"/>
      <c r="D346" s="56"/>
      <c r="E346" s="56"/>
      <c r="F346" s="56"/>
      <c r="G346" s="56"/>
      <c r="H346" s="56"/>
      <c r="I346" s="56"/>
      <c r="J346" s="56"/>
      <c r="K346" s="57" t="s">
        <v>92</v>
      </c>
      <c r="L346" s="58">
        <f>+L289+1</f>
        <v>7</v>
      </c>
    </row>
    <row r="347" spans="2:31" ht="25.5" customHeight="1" x14ac:dyDescent="0.25">
      <c r="B347" s="59" t="s">
        <v>47</v>
      </c>
      <c r="C347" s="60"/>
      <c r="D347" s="60" t="s">
        <v>52</v>
      </c>
      <c r="E347" s="60" t="s">
        <v>71</v>
      </c>
      <c r="F347" s="20"/>
      <c r="G347" s="61"/>
      <c r="H347" s="61"/>
      <c r="I347" s="61"/>
      <c r="J347" s="61"/>
      <c r="K347" s="57"/>
      <c r="L347" s="62"/>
    </row>
    <row r="348" spans="2:31" ht="15" x14ac:dyDescent="0.25">
      <c r="B348" s="59" t="s">
        <v>896</v>
      </c>
      <c r="C348" s="60"/>
      <c r="D348" s="60" t="s">
        <v>52</v>
      </c>
      <c r="E348" s="60"/>
      <c r="F348" s="20"/>
      <c r="G348" s="63"/>
      <c r="H348" s="64"/>
      <c r="I348" s="63"/>
      <c r="J348" s="65"/>
      <c r="K348" s="57"/>
      <c r="L348" s="66"/>
    </row>
    <row r="349" spans="2:31" ht="15" x14ac:dyDescent="0.25">
      <c r="B349" s="59" t="s">
        <v>69</v>
      </c>
      <c r="C349" s="67"/>
      <c r="D349" s="68" t="s">
        <v>52</v>
      </c>
      <c r="E349" s="68">
        <v>1</v>
      </c>
      <c r="F349" s="20"/>
      <c r="G349" s="63"/>
      <c r="H349" s="63"/>
      <c r="I349" s="63"/>
      <c r="J349" s="65"/>
      <c r="K349" s="57"/>
      <c r="L349" s="66"/>
    </row>
    <row r="350" spans="2:31" ht="15" x14ac:dyDescent="0.25">
      <c r="B350" s="59" t="s">
        <v>53</v>
      </c>
      <c r="C350" s="60"/>
      <c r="D350" s="60" t="s">
        <v>52</v>
      </c>
      <c r="E350" s="60" t="s">
        <v>94</v>
      </c>
      <c r="F350" s="20"/>
      <c r="G350" s="63"/>
      <c r="H350" s="63"/>
      <c r="I350" s="63"/>
      <c r="J350" s="65"/>
      <c r="K350" s="57"/>
      <c r="L350" s="66"/>
    </row>
    <row r="351" spans="2:31" ht="15" customHeight="1" thickBot="1" x14ac:dyDescent="0.3">
      <c r="B351" s="69" t="s">
        <v>54</v>
      </c>
      <c r="C351" s="70"/>
      <c r="D351" s="70" t="s">
        <v>52</v>
      </c>
      <c r="E351" s="70"/>
      <c r="F351" s="71"/>
      <c r="G351" s="71"/>
      <c r="H351" s="71"/>
      <c r="I351" s="71"/>
      <c r="J351" s="71"/>
      <c r="K351" s="70" t="s">
        <v>55</v>
      </c>
      <c r="L351" s="72"/>
    </row>
    <row r="352" spans="2:31" ht="4.5" customHeight="1" thickBot="1" x14ac:dyDescent="0.3">
      <c r="B352" s="73"/>
      <c r="C352" s="74"/>
      <c r="D352" s="75"/>
      <c r="E352" s="75"/>
      <c r="F352" s="76"/>
      <c r="G352" s="77"/>
      <c r="K352" s="78"/>
    </row>
    <row r="353" spans="2:31" ht="18" customHeight="1" thickTop="1" x14ac:dyDescent="0.25">
      <c r="B353" s="79" t="s">
        <v>1</v>
      </c>
      <c r="C353" s="80" t="s">
        <v>1</v>
      </c>
      <c r="D353" s="80"/>
      <c r="E353" s="80"/>
      <c r="F353" s="81"/>
      <c r="G353" s="82" t="s">
        <v>56</v>
      </c>
      <c r="H353" s="82"/>
      <c r="I353" s="83"/>
      <c r="J353" s="80"/>
      <c r="K353" s="84"/>
      <c r="L353" s="85" t="s">
        <v>2</v>
      </c>
    </row>
    <row r="354" spans="2:31" ht="38.25" customHeight="1" thickBot="1" x14ac:dyDescent="0.3">
      <c r="B354" s="86" t="s">
        <v>57</v>
      </c>
      <c r="C354" s="87" t="s">
        <v>82</v>
      </c>
      <c r="D354" s="88" t="s">
        <v>74</v>
      </c>
      <c r="E354" s="89" t="s">
        <v>68</v>
      </c>
      <c r="F354" s="90" t="s">
        <v>58</v>
      </c>
      <c r="G354" s="91" t="s">
        <v>60</v>
      </c>
      <c r="H354" s="91" t="s">
        <v>59</v>
      </c>
      <c r="I354" s="90" t="s">
        <v>61</v>
      </c>
      <c r="J354" s="92" t="s">
        <v>62</v>
      </c>
      <c r="K354" s="87" t="s">
        <v>63</v>
      </c>
      <c r="L354" s="93" t="s">
        <v>64</v>
      </c>
    </row>
    <row r="355" spans="2:31" s="1" customFormat="1" ht="4.5" customHeight="1" thickTop="1" thickBot="1" x14ac:dyDescent="0.3">
      <c r="B355" s="94"/>
      <c r="C355" s="94"/>
      <c r="D355" s="94"/>
      <c r="E355" s="94"/>
      <c r="F355" s="94"/>
      <c r="G355" s="94"/>
      <c r="H355" s="94"/>
      <c r="I355" s="94"/>
      <c r="J355" s="94"/>
      <c r="K355" s="94"/>
      <c r="L355" s="94"/>
    </row>
    <row r="356" spans="2:31" ht="18" customHeight="1" thickBot="1" x14ac:dyDescent="0.3">
      <c r="B356" s="95"/>
      <c r="C356" s="96" t="s">
        <v>65</v>
      </c>
      <c r="D356" s="97"/>
      <c r="E356" s="97"/>
      <c r="F356" s="98"/>
      <c r="G356" s="99"/>
      <c r="H356" s="99"/>
      <c r="I356" s="99"/>
      <c r="J356" s="97"/>
      <c r="K356" s="97"/>
      <c r="L356" s="100">
        <f>+L342</f>
        <v>463.92800000000005</v>
      </c>
    </row>
    <row r="357" spans="2:31" ht="15" customHeight="1" thickTop="1" x14ac:dyDescent="0.25">
      <c r="B357" s="101">
        <f t="shared" ref="B357:B362" si="29">+B356+1</f>
        <v>1</v>
      </c>
      <c r="C357" s="131"/>
      <c r="D357" s="103" t="s">
        <v>93</v>
      </c>
      <c r="E357" s="103"/>
      <c r="F357" s="103"/>
      <c r="G357" s="104"/>
      <c r="H357" s="104"/>
      <c r="I357" s="104"/>
      <c r="J357" s="104" t="str">
        <f>IF($E357&lt;0,$E357*$F357*$G357*$H357*$I357,IF($E357&gt;0,"",""))</f>
        <v/>
      </c>
      <c r="K357" s="104" t="str">
        <f>IF($E357&gt;0,$E357*$F357*$G357*$H357*$I357,IF($F357&lt;0,"",""))</f>
        <v/>
      </c>
      <c r="L357" s="105" t="str">
        <f>+K357</f>
        <v/>
      </c>
      <c r="AC357" s="78"/>
      <c r="AD357" s="78"/>
      <c r="AE357" s="78"/>
    </row>
    <row r="358" spans="2:31" ht="15" customHeight="1" x14ac:dyDescent="0.25">
      <c r="B358" s="106">
        <f t="shared" si="29"/>
        <v>2</v>
      </c>
      <c r="C358" s="107"/>
      <c r="D358" s="108" t="s">
        <v>93</v>
      </c>
      <c r="E358" s="108"/>
      <c r="F358" s="108"/>
      <c r="G358" s="109"/>
      <c r="H358" s="109"/>
      <c r="I358" s="109"/>
      <c r="J358" s="109" t="str">
        <f>IF($E358&lt;0,$E358*$F358*$G358*$H358*$I358,IF($E358&gt;0,"",""))</f>
        <v/>
      </c>
      <c r="K358" s="109" t="str">
        <f>IF($E358&gt;0,$E358*$F358*$G358*$H358*$I358,IF($F358&lt;0,"",""))</f>
        <v/>
      </c>
      <c r="L358" s="110" t="str">
        <f>+K358</f>
        <v/>
      </c>
      <c r="AC358" s="78"/>
      <c r="AD358" s="78"/>
      <c r="AE358" s="78"/>
    </row>
    <row r="359" spans="2:31" ht="15" customHeight="1" x14ac:dyDescent="0.25">
      <c r="B359" s="106">
        <f t="shared" si="29"/>
        <v>3</v>
      </c>
      <c r="C359" s="107"/>
      <c r="D359" s="108" t="s">
        <v>93</v>
      </c>
      <c r="E359" s="108"/>
      <c r="F359" s="108"/>
      <c r="G359" s="109"/>
      <c r="H359" s="109"/>
      <c r="I359" s="109"/>
      <c r="J359" s="109" t="str">
        <f>IF($E359&lt;0,$E359*$F359*$G359*$H359*$I359,IF($E359&gt;0,"",""))</f>
        <v/>
      </c>
      <c r="K359" s="109" t="str">
        <f>IF($E359&gt;0,$E359*$F359*$G359*$H359*$I359,IF($F359&lt;0,"",""))</f>
        <v/>
      </c>
      <c r="L359" s="110" t="str">
        <f>+K359</f>
        <v/>
      </c>
      <c r="AC359" s="78"/>
      <c r="AD359" s="78"/>
      <c r="AE359" s="78"/>
    </row>
    <row r="360" spans="2:31" ht="15" customHeight="1" x14ac:dyDescent="0.25">
      <c r="B360" s="106">
        <f t="shared" si="29"/>
        <v>4</v>
      </c>
      <c r="C360" s="107"/>
      <c r="D360" s="108" t="s">
        <v>93</v>
      </c>
      <c r="E360" s="108"/>
      <c r="F360" s="108"/>
      <c r="G360" s="109"/>
      <c r="H360" s="109"/>
      <c r="I360" s="109"/>
      <c r="J360" s="109" t="str">
        <f t="shared" ref="J360:J396" si="30">IF($E360&lt;0,$E360*$F360*$G360*$H360*$I360,IF($E360&gt;0,"",""))</f>
        <v/>
      </c>
      <c r="K360" s="109" t="str">
        <f t="shared" ref="K360:K396" si="31">IF($E360&gt;0,$E360*$F360*$G360*$H360*$I360,IF($F360&lt;0,"",""))</f>
        <v/>
      </c>
      <c r="L360" s="110" t="str">
        <f t="shared" ref="L360:L396" si="32">+K360</f>
        <v/>
      </c>
      <c r="AC360" s="78"/>
      <c r="AD360" s="78"/>
      <c r="AE360" s="78"/>
    </row>
    <row r="361" spans="2:31" ht="15" customHeight="1" x14ac:dyDescent="0.25">
      <c r="B361" s="106">
        <f t="shared" si="29"/>
        <v>5</v>
      </c>
      <c r="C361" s="107"/>
      <c r="D361" s="108" t="s">
        <v>93</v>
      </c>
      <c r="E361" s="108"/>
      <c r="F361" s="108"/>
      <c r="G361" s="109"/>
      <c r="H361" s="109"/>
      <c r="I361" s="109"/>
      <c r="J361" s="109" t="str">
        <f t="shared" si="30"/>
        <v/>
      </c>
      <c r="K361" s="109" t="str">
        <f t="shared" si="31"/>
        <v/>
      </c>
      <c r="L361" s="110" t="str">
        <f t="shared" si="32"/>
        <v/>
      </c>
      <c r="AC361" s="78"/>
      <c r="AD361" s="78"/>
      <c r="AE361" s="78"/>
    </row>
    <row r="362" spans="2:31" ht="15" customHeight="1" x14ac:dyDescent="0.25">
      <c r="B362" s="106">
        <f t="shared" si="29"/>
        <v>6</v>
      </c>
      <c r="C362" s="107"/>
      <c r="D362" s="108" t="s">
        <v>93</v>
      </c>
      <c r="E362" s="108"/>
      <c r="F362" s="108"/>
      <c r="G362" s="109"/>
      <c r="H362" s="109"/>
      <c r="I362" s="109"/>
      <c r="J362" s="109" t="str">
        <f t="shared" si="30"/>
        <v/>
      </c>
      <c r="K362" s="109" t="str">
        <f t="shared" si="31"/>
        <v/>
      </c>
      <c r="L362" s="110" t="str">
        <f t="shared" si="32"/>
        <v/>
      </c>
      <c r="AC362" s="78"/>
      <c r="AD362" s="78"/>
      <c r="AE362" s="78"/>
    </row>
    <row r="363" spans="2:31" ht="15" customHeight="1" x14ac:dyDescent="0.25">
      <c r="B363" s="106">
        <f t="shared" ref="B363:B396" si="33">+B362+1</f>
        <v>7</v>
      </c>
      <c r="C363" s="107"/>
      <c r="D363" s="108" t="s">
        <v>93</v>
      </c>
      <c r="E363" s="108"/>
      <c r="F363" s="108"/>
      <c r="G363" s="109"/>
      <c r="H363" s="109"/>
      <c r="I363" s="109"/>
      <c r="J363" s="109" t="str">
        <f t="shared" si="30"/>
        <v/>
      </c>
      <c r="K363" s="109" t="str">
        <f t="shared" si="31"/>
        <v/>
      </c>
      <c r="L363" s="110" t="str">
        <f t="shared" si="32"/>
        <v/>
      </c>
      <c r="AC363" s="78"/>
      <c r="AD363" s="78"/>
      <c r="AE363" s="78"/>
    </row>
    <row r="364" spans="2:31" ht="15" customHeight="1" x14ac:dyDescent="0.25">
      <c r="B364" s="106">
        <f t="shared" si="33"/>
        <v>8</v>
      </c>
      <c r="C364" s="107"/>
      <c r="D364" s="108" t="s">
        <v>93</v>
      </c>
      <c r="E364" s="108"/>
      <c r="F364" s="108"/>
      <c r="G364" s="109"/>
      <c r="H364" s="109"/>
      <c r="I364" s="109"/>
      <c r="J364" s="109" t="str">
        <f t="shared" si="30"/>
        <v/>
      </c>
      <c r="K364" s="109" t="str">
        <f t="shared" si="31"/>
        <v/>
      </c>
      <c r="L364" s="110" t="str">
        <f t="shared" si="32"/>
        <v/>
      </c>
      <c r="AC364" s="78"/>
      <c r="AD364" s="78"/>
      <c r="AE364" s="78"/>
    </row>
    <row r="365" spans="2:31" ht="15" customHeight="1" x14ac:dyDescent="0.25">
      <c r="B365" s="106">
        <f t="shared" si="33"/>
        <v>9</v>
      </c>
      <c r="C365" s="107"/>
      <c r="D365" s="108" t="s">
        <v>93</v>
      </c>
      <c r="E365" s="108"/>
      <c r="F365" s="108"/>
      <c r="G365" s="109"/>
      <c r="H365" s="109"/>
      <c r="I365" s="109"/>
      <c r="J365" s="109" t="str">
        <f t="shared" si="30"/>
        <v/>
      </c>
      <c r="K365" s="109" t="str">
        <f t="shared" si="31"/>
        <v/>
      </c>
      <c r="L365" s="110" t="str">
        <f t="shared" si="32"/>
        <v/>
      </c>
      <c r="AC365" s="78"/>
      <c r="AD365" s="78"/>
      <c r="AE365" s="78"/>
    </row>
    <row r="366" spans="2:31" ht="15" customHeight="1" x14ac:dyDescent="0.25">
      <c r="B366" s="106">
        <f t="shared" si="33"/>
        <v>10</v>
      </c>
      <c r="C366" s="107"/>
      <c r="D366" s="108" t="s">
        <v>93</v>
      </c>
      <c r="E366" s="108"/>
      <c r="F366" s="108"/>
      <c r="G366" s="109"/>
      <c r="H366" s="109"/>
      <c r="I366" s="109"/>
      <c r="J366" s="109" t="str">
        <f t="shared" si="30"/>
        <v/>
      </c>
      <c r="K366" s="109" t="str">
        <f t="shared" si="31"/>
        <v/>
      </c>
      <c r="L366" s="110" t="str">
        <f t="shared" si="32"/>
        <v/>
      </c>
      <c r="AC366" s="78"/>
      <c r="AD366" s="78"/>
      <c r="AE366" s="78"/>
    </row>
    <row r="367" spans="2:31" ht="15" customHeight="1" x14ac:dyDescent="0.25">
      <c r="B367" s="106">
        <f t="shared" si="33"/>
        <v>11</v>
      </c>
      <c r="C367" s="107"/>
      <c r="D367" s="108" t="s">
        <v>93</v>
      </c>
      <c r="E367" s="108"/>
      <c r="F367" s="108"/>
      <c r="G367" s="109"/>
      <c r="H367" s="109"/>
      <c r="I367" s="109"/>
      <c r="J367" s="109" t="str">
        <f t="shared" si="30"/>
        <v/>
      </c>
      <c r="K367" s="109" t="str">
        <f t="shared" si="31"/>
        <v/>
      </c>
      <c r="L367" s="110" t="str">
        <f t="shared" si="32"/>
        <v/>
      </c>
      <c r="AC367" s="78"/>
      <c r="AD367" s="78"/>
      <c r="AE367" s="78"/>
    </row>
    <row r="368" spans="2:31" ht="15" customHeight="1" x14ac:dyDescent="0.25">
      <c r="B368" s="106">
        <f t="shared" si="33"/>
        <v>12</v>
      </c>
      <c r="C368" s="107"/>
      <c r="D368" s="108" t="s">
        <v>93</v>
      </c>
      <c r="E368" s="108"/>
      <c r="F368" s="108"/>
      <c r="G368" s="109"/>
      <c r="H368" s="109"/>
      <c r="I368" s="109"/>
      <c r="J368" s="109" t="str">
        <f t="shared" si="30"/>
        <v/>
      </c>
      <c r="K368" s="109" t="str">
        <f t="shared" si="31"/>
        <v/>
      </c>
      <c r="L368" s="110" t="str">
        <f t="shared" si="32"/>
        <v/>
      </c>
      <c r="AC368" s="78"/>
      <c r="AD368" s="78"/>
      <c r="AE368" s="78"/>
    </row>
    <row r="369" spans="2:31" ht="15" customHeight="1" x14ac:dyDescent="0.25">
      <c r="B369" s="106">
        <f t="shared" si="33"/>
        <v>13</v>
      </c>
      <c r="C369" s="107"/>
      <c r="D369" s="108" t="s">
        <v>93</v>
      </c>
      <c r="E369" s="108"/>
      <c r="F369" s="108"/>
      <c r="G369" s="109"/>
      <c r="H369" s="109"/>
      <c r="I369" s="109"/>
      <c r="J369" s="109" t="str">
        <f t="shared" si="30"/>
        <v/>
      </c>
      <c r="K369" s="109" t="str">
        <f t="shared" si="31"/>
        <v/>
      </c>
      <c r="L369" s="110" t="str">
        <f t="shared" si="32"/>
        <v/>
      </c>
      <c r="AC369" s="78"/>
      <c r="AD369" s="78"/>
      <c r="AE369" s="78"/>
    </row>
    <row r="370" spans="2:31" ht="15" customHeight="1" x14ac:dyDescent="0.25">
      <c r="B370" s="106">
        <f t="shared" si="33"/>
        <v>14</v>
      </c>
      <c r="C370" s="107"/>
      <c r="D370" s="108" t="s">
        <v>93</v>
      </c>
      <c r="E370" s="108"/>
      <c r="F370" s="108"/>
      <c r="G370" s="109"/>
      <c r="H370" s="109"/>
      <c r="I370" s="109"/>
      <c r="J370" s="109" t="str">
        <f t="shared" si="30"/>
        <v/>
      </c>
      <c r="K370" s="109" t="str">
        <f t="shared" si="31"/>
        <v/>
      </c>
      <c r="L370" s="110" t="str">
        <f t="shared" si="32"/>
        <v/>
      </c>
      <c r="AC370" s="78"/>
      <c r="AD370" s="78"/>
      <c r="AE370" s="78"/>
    </row>
    <row r="371" spans="2:31" ht="15" customHeight="1" x14ac:dyDescent="0.25">
      <c r="B371" s="106">
        <f t="shared" si="33"/>
        <v>15</v>
      </c>
      <c r="C371" s="107"/>
      <c r="D371" s="108" t="s">
        <v>93</v>
      </c>
      <c r="E371" s="108"/>
      <c r="F371" s="108"/>
      <c r="G371" s="109"/>
      <c r="H371" s="109"/>
      <c r="I371" s="109"/>
      <c r="J371" s="109" t="str">
        <f t="shared" si="30"/>
        <v/>
      </c>
      <c r="K371" s="109" t="str">
        <f t="shared" si="31"/>
        <v/>
      </c>
      <c r="L371" s="110" t="str">
        <f t="shared" si="32"/>
        <v/>
      </c>
      <c r="AC371" s="78"/>
      <c r="AD371" s="78"/>
      <c r="AE371" s="78"/>
    </row>
    <row r="372" spans="2:31" ht="15" customHeight="1" x14ac:dyDescent="0.25">
      <c r="B372" s="106">
        <f t="shared" si="33"/>
        <v>16</v>
      </c>
      <c r="C372" s="107"/>
      <c r="D372" s="108" t="s">
        <v>93</v>
      </c>
      <c r="E372" s="108"/>
      <c r="F372" s="108"/>
      <c r="G372" s="109"/>
      <c r="H372" s="109"/>
      <c r="I372" s="109"/>
      <c r="J372" s="109" t="str">
        <f t="shared" si="30"/>
        <v/>
      </c>
      <c r="K372" s="109" t="str">
        <f t="shared" si="31"/>
        <v/>
      </c>
      <c r="L372" s="110" t="str">
        <f t="shared" si="32"/>
        <v/>
      </c>
      <c r="AC372" s="78"/>
      <c r="AD372" s="78"/>
      <c r="AE372" s="78"/>
    </row>
    <row r="373" spans="2:31" ht="15" customHeight="1" x14ac:dyDescent="0.25">
      <c r="B373" s="106">
        <f t="shared" si="33"/>
        <v>17</v>
      </c>
      <c r="C373" s="107"/>
      <c r="D373" s="108" t="s">
        <v>93</v>
      </c>
      <c r="E373" s="108"/>
      <c r="F373" s="108"/>
      <c r="G373" s="109"/>
      <c r="H373" s="109"/>
      <c r="I373" s="109"/>
      <c r="J373" s="109" t="str">
        <f t="shared" si="30"/>
        <v/>
      </c>
      <c r="K373" s="109" t="str">
        <f t="shared" si="31"/>
        <v/>
      </c>
      <c r="L373" s="110" t="str">
        <f t="shared" si="32"/>
        <v/>
      </c>
      <c r="AC373" s="78"/>
      <c r="AD373" s="78"/>
      <c r="AE373" s="78"/>
    </row>
    <row r="374" spans="2:31" ht="15" customHeight="1" x14ac:dyDescent="0.25">
      <c r="B374" s="106">
        <f t="shared" si="33"/>
        <v>18</v>
      </c>
      <c r="C374" s="107"/>
      <c r="D374" s="108" t="s">
        <v>93</v>
      </c>
      <c r="E374" s="108"/>
      <c r="F374" s="108"/>
      <c r="G374" s="109"/>
      <c r="H374" s="109"/>
      <c r="I374" s="109"/>
      <c r="J374" s="109" t="str">
        <f t="shared" si="30"/>
        <v/>
      </c>
      <c r="K374" s="109" t="str">
        <f t="shared" si="31"/>
        <v/>
      </c>
      <c r="L374" s="110" t="str">
        <f t="shared" si="32"/>
        <v/>
      </c>
      <c r="AC374" s="78"/>
      <c r="AD374" s="78"/>
      <c r="AE374" s="78"/>
    </row>
    <row r="375" spans="2:31" ht="15" customHeight="1" x14ac:dyDescent="0.25">
      <c r="B375" s="106">
        <f t="shared" si="33"/>
        <v>19</v>
      </c>
      <c r="C375" s="107"/>
      <c r="D375" s="108" t="s">
        <v>93</v>
      </c>
      <c r="E375" s="108"/>
      <c r="F375" s="108"/>
      <c r="G375" s="109"/>
      <c r="H375" s="109"/>
      <c r="I375" s="109"/>
      <c r="J375" s="109" t="str">
        <f t="shared" si="30"/>
        <v/>
      </c>
      <c r="K375" s="109" t="str">
        <f t="shared" si="31"/>
        <v/>
      </c>
      <c r="L375" s="110" t="str">
        <f t="shared" si="32"/>
        <v/>
      </c>
      <c r="AC375" s="78"/>
      <c r="AD375" s="78"/>
      <c r="AE375" s="78"/>
    </row>
    <row r="376" spans="2:31" ht="15" customHeight="1" x14ac:dyDescent="0.25">
      <c r="B376" s="106">
        <f t="shared" si="33"/>
        <v>20</v>
      </c>
      <c r="C376" s="107"/>
      <c r="D376" s="108" t="s">
        <v>93</v>
      </c>
      <c r="E376" s="108"/>
      <c r="F376" s="108"/>
      <c r="G376" s="109"/>
      <c r="H376" s="109"/>
      <c r="I376" s="109"/>
      <c r="J376" s="109" t="str">
        <f t="shared" si="30"/>
        <v/>
      </c>
      <c r="K376" s="109" t="str">
        <f t="shared" si="31"/>
        <v/>
      </c>
      <c r="L376" s="110" t="str">
        <f t="shared" si="32"/>
        <v/>
      </c>
      <c r="AC376" s="78"/>
      <c r="AD376" s="78"/>
      <c r="AE376" s="78"/>
    </row>
    <row r="377" spans="2:31" ht="15" customHeight="1" x14ac:dyDescent="0.25">
      <c r="B377" s="106">
        <f t="shared" si="33"/>
        <v>21</v>
      </c>
      <c r="C377" s="107"/>
      <c r="D377" s="108" t="s">
        <v>93</v>
      </c>
      <c r="E377" s="108"/>
      <c r="F377" s="108"/>
      <c r="G377" s="109"/>
      <c r="H377" s="109"/>
      <c r="I377" s="109"/>
      <c r="J377" s="109" t="str">
        <f t="shared" si="30"/>
        <v/>
      </c>
      <c r="K377" s="109" t="str">
        <f t="shared" si="31"/>
        <v/>
      </c>
      <c r="L377" s="110" t="str">
        <f t="shared" si="32"/>
        <v/>
      </c>
      <c r="AC377" s="78"/>
      <c r="AD377" s="78"/>
      <c r="AE377" s="78"/>
    </row>
    <row r="378" spans="2:31" ht="15" customHeight="1" x14ac:dyDescent="0.25">
      <c r="B378" s="106">
        <f t="shared" si="33"/>
        <v>22</v>
      </c>
      <c r="C378" s="107"/>
      <c r="D378" s="108" t="s">
        <v>93</v>
      </c>
      <c r="E378" s="108"/>
      <c r="F378" s="108"/>
      <c r="G378" s="109"/>
      <c r="H378" s="109"/>
      <c r="I378" s="109"/>
      <c r="J378" s="109" t="str">
        <f t="shared" si="30"/>
        <v/>
      </c>
      <c r="K378" s="109" t="str">
        <f t="shared" si="31"/>
        <v/>
      </c>
      <c r="L378" s="110" t="str">
        <f t="shared" si="32"/>
        <v/>
      </c>
      <c r="AC378" s="78"/>
      <c r="AD378" s="78"/>
      <c r="AE378" s="78"/>
    </row>
    <row r="379" spans="2:31" ht="15" customHeight="1" x14ac:dyDescent="0.25">
      <c r="B379" s="106">
        <f t="shared" si="33"/>
        <v>23</v>
      </c>
      <c r="C379" s="107"/>
      <c r="D379" s="108" t="s">
        <v>93</v>
      </c>
      <c r="E379" s="108"/>
      <c r="F379" s="108"/>
      <c r="G379" s="109"/>
      <c r="H379" s="109"/>
      <c r="I379" s="109"/>
      <c r="J379" s="109" t="str">
        <f t="shared" si="30"/>
        <v/>
      </c>
      <c r="K379" s="109" t="str">
        <f t="shared" si="31"/>
        <v/>
      </c>
      <c r="L379" s="110" t="str">
        <f t="shared" si="32"/>
        <v/>
      </c>
      <c r="AC379" s="78"/>
      <c r="AD379" s="78"/>
      <c r="AE379" s="78"/>
    </row>
    <row r="380" spans="2:31" ht="15" customHeight="1" x14ac:dyDescent="0.25">
      <c r="B380" s="106">
        <f t="shared" si="33"/>
        <v>24</v>
      </c>
      <c r="C380" s="107"/>
      <c r="D380" s="108" t="s">
        <v>93</v>
      </c>
      <c r="E380" s="108"/>
      <c r="F380" s="108"/>
      <c r="G380" s="109"/>
      <c r="H380" s="109"/>
      <c r="I380" s="109"/>
      <c r="J380" s="109" t="str">
        <f t="shared" si="30"/>
        <v/>
      </c>
      <c r="K380" s="109" t="str">
        <f t="shared" si="31"/>
        <v/>
      </c>
      <c r="L380" s="110" t="str">
        <f t="shared" si="32"/>
        <v/>
      </c>
      <c r="AC380" s="78"/>
      <c r="AD380" s="78"/>
      <c r="AE380" s="78"/>
    </row>
    <row r="381" spans="2:31" ht="15" customHeight="1" x14ac:dyDescent="0.25">
      <c r="B381" s="106">
        <f t="shared" si="33"/>
        <v>25</v>
      </c>
      <c r="C381" s="107"/>
      <c r="D381" s="108" t="s">
        <v>93</v>
      </c>
      <c r="E381" s="108"/>
      <c r="F381" s="108"/>
      <c r="G381" s="109"/>
      <c r="H381" s="109"/>
      <c r="I381" s="109"/>
      <c r="J381" s="109" t="str">
        <f t="shared" si="30"/>
        <v/>
      </c>
      <c r="K381" s="109" t="str">
        <f t="shared" si="31"/>
        <v/>
      </c>
      <c r="L381" s="110" t="str">
        <f t="shared" si="32"/>
        <v/>
      </c>
      <c r="AC381" s="78"/>
      <c r="AD381" s="78"/>
      <c r="AE381" s="78"/>
    </row>
    <row r="382" spans="2:31" ht="15" customHeight="1" x14ac:dyDescent="0.25">
      <c r="B382" s="106">
        <f t="shared" si="33"/>
        <v>26</v>
      </c>
      <c r="C382" s="107"/>
      <c r="D382" s="108" t="s">
        <v>93</v>
      </c>
      <c r="E382" s="108"/>
      <c r="F382" s="108"/>
      <c r="G382" s="109"/>
      <c r="H382" s="109"/>
      <c r="I382" s="109"/>
      <c r="J382" s="109" t="str">
        <f t="shared" si="30"/>
        <v/>
      </c>
      <c r="K382" s="109" t="str">
        <f t="shared" si="31"/>
        <v/>
      </c>
      <c r="L382" s="110" t="str">
        <f t="shared" si="32"/>
        <v/>
      </c>
      <c r="AC382" s="78"/>
      <c r="AD382" s="78"/>
      <c r="AE382" s="78"/>
    </row>
    <row r="383" spans="2:31" ht="15" customHeight="1" x14ac:dyDescent="0.25">
      <c r="B383" s="106">
        <f t="shared" si="33"/>
        <v>27</v>
      </c>
      <c r="C383" s="107"/>
      <c r="D383" s="108" t="s">
        <v>93</v>
      </c>
      <c r="E383" s="108"/>
      <c r="F383" s="108"/>
      <c r="G383" s="109"/>
      <c r="H383" s="109"/>
      <c r="I383" s="109"/>
      <c r="J383" s="109" t="str">
        <f t="shared" si="30"/>
        <v/>
      </c>
      <c r="K383" s="109" t="str">
        <f t="shared" si="31"/>
        <v/>
      </c>
      <c r="L383" s="110" t="str">
        <f t="shared" si="32"/>
        <v/>
      </c>
      <c r="AC383" s="78"/>
      <c r="AD383" s="78"/>
      <c r="AE383" s="78"/>
    </row>
    <row r="384" spans="2:31" ht="15" customHeight="1" x14ac:dyDescent="0.25">
      <c r="B384" s="106">
        <f t="shared" si="33"/>
        <v>28</v>
      </c>
      <c r="C384" s="107"/>
      <c r="D384" s="108" t="s">
        <v>93</v>
      </c>
      <c r="E384" s="108"/>
      <c r="F384" s="108"/>
      <c r="G384" s="109"/>
      <c r="H384" s="109"/>
      <c r="I384" s="109"/>
      <c r="J384" s="109" t="str">
        <f t="shared" si="30"/>
        <v/>
      </c>
      <c r="K384" s="109" t="str">
        <f t="shared" si="31"/>
        <v/>
      </c>
      <c r="L384" s="110" t="str">
        <f t="shared" si="32"/>
        <v/>
      </c>
      <c r="AC384" s="78"/>
      <c r="AD384" s="78"/>
      <c r="AE384" s="78"/>
    </row>
    <row r="385" spans="2:31" ht="15" customHeight="1" x14ac:dyDescent="0.25">
      <c r="B385" s="106">
        <f t="shared" si="33"/>
        <v>29</v>
      </c>
      <c r="C385" s="107"/>
      <c r="D385" s="108" t="s">
        <v>93</v>
      </c>
      <c r="E385" s="108"/>
      <c r="F385" s="108"/>
      <c r="G385" s="109"/>
      <c r="H385" s="109"/>
      <c r="I385" s="109"/>
      <c r="J385" s="109" t="str">
        <f t="shared" si="30"/>
        <v/>
      </c>
      <c r="K385" s="109" t="str">
        <f t="shared" si="31"/>
        <v/>
      </c>
      <c r="L385" s="110" t="str">
        <f t="shared" si="32"/>
        <v/>
      </c>
      <c r="AC385" s="78"/>
      <c r="AD385" s="78"/>
      <c r="AE385" s="78"/>
    </row>
    <row r="386" spans="2:31" ht="15" customHeight="1" x14ac:dyDescent="0.25">
      <c r="B386" s="106">
        <f t="shared" si="33"/>
        <v>30</v>
      </c>
      <c r="C386" s="107"/>
      <c r="D386" s="108" t="s">
        <v>93</v>
      </c>
      <c r="E386" s="108"/>
      <c r="F386" s="108"/>
      <c r="G386" s="109"/>
      <c r="H386" s="109"/>
      <c r="I386" s="109"/>
      <c r="J386" s="109" t="str">
        <f t="shared" si="30"/>
        <v/>
      </c>
      <c r="K386" s="109" t="str">
        <f t="shared" si="31"/>
        <v/>
      </c>
      <c r="L386" s="110" t="str">
        <f t="shared" si="32"/>
        <v/>
      </c>
      <c r="AC386" s="78"/>
      <c r="AD386" s="78"/>
      <c r="AE386" s="78"/>
    </row>
    <row r="387" spans="2:31" ht="15" customHeight="1" x14ac:dyDescent="0.25">
      <c r="B387" s="106">
        <f t="shared" si="33"/>
        <v>31</v>
      </c>
      <c r="C387" s="107"/>
      <c r="D387" s="108" t="s">
        <v>93</v>
      </c>
      <c r="E387" s="108"/>
      <c r="F387" s="108"/>
      <c r="G387" s="109"/>
      <c r="H387" s="109"/>
      <c r="I387" s="109"/>
      <c r="J387" s="109" t="str">
        <f t="shared" si="30"/>
        <v/>
      </c>
      <c r="K387" s="109" t="str">
        <f t="shared" si="31"/>
        <v/>
      </c>
      <c r="L387" s="110" t="str">
        <f t="shared" si="32"/>
        <v/>
      </c>
      <c r="AC387" s="78"/>
      <c r="AD387" s="78"/>
      <c r="AE387" s="78"/>
    </row>
    <row r="388" spans="2:31" ht="15" customHeight="1" x14ac:dyDescent="0.25">
      <c r="B388" s="106">
        <f t="shared" si="33"/>
        <v>32</v>
      </c>
      <c r="C388" s="107"/>
      <c r="D388" s="108" t="s">
        <v>93</v>
      </c>
      <c r="E388" s="108"/>
      <c r="F388" s="108"/>
      <c r="G388" s="109"/>
      <c r="H388" s="109"/>
      <c r="I388" s="109"/>
      <c r="J388" s="109" t="str">
        <f t="shared" si="30"/>
        <v/>
      </c>
      <c r="K388" s="109" t="str">
        <f t="shared" si="31"/>
        <v/>
      </c>
      <c r="L388" s="110" t="str">
        <f t="shared" si="32"/>
        <v/>
      </c>
      <c r="AC388" s="78"/>
      <c r="AD388" s="78"/>
      <c r="AE388" s="78"/>
    </row>
    <row r="389" spans="2:31" ht="15" customHeight="1" x14ac:dyDescent="0.25">
      <c r="B389" s="106">
        <f t="shared" si="33"/>
        <v>33</v>
      </c>
      <c r="C389" s="107"/>
      <c r="D389" s="108" t="s">
        <v>93</v>
      </c>
      <c r="E389" s="108"/>
      <c r="F389" s="108"/>
      <c r="G389" s="109"/>
      <c r="H389" s="109"/>
      <c r="I389" s="109"/>
      <c r="J389" s="109" t="str">
        <f t="shared" si="30"/>
        <v/>
      </c>
      <c r="K389" s="109" t="str">
        <f t="shared" si="31"/>
        <v/>
      </c>
      <c r="L389" s="110" t="str">
        <f t="shared" si="32"/>
        <v/>
      </c>
      <c r="AC389" s="78"/>
      <c r="AD389" s="78"/>
      <c r="AE389" s="78"/>
    </row>
    <row r="390" spans="2:31" ht="15" customHeight="1" x14ac:dyDescent="0.25">
      <c r="B390" s="106">
        <f t="shared" si="33"/>
        <v>34</v>
      </c>
      <c r="C390" s="107"/>
      <c r="D390" s="108" t="s">
        <v>93</v>
      </c>
      <c r="E390" s="108"/>
      <c r="F390" s="108"/>
      <c r="G390" s="109"/>
      <c r="H390" s="109"/>
      <c r="I390" s="109"/>
      <c r="J390" s="109" t="str">
        <f t="shared" si="30"/>
        <v/>
      </c>
      <c r="K390" s="109" t="str">
        <f t="shared" si="31"/>
        <v/>
      </c>
      <c r="L390" s="110" t="str">
        <f t="shared" si="32"/>
        <v/>
      </c>
      <c r="AC390" s="78"/>
      <c r="AD390" s="78"/>
      <c r="AE390" s="78"/>
    </row>
    <row r="391" spans="2:31" ht="15" customHeight="1" x14ac:dyDescent="0.25">
      <c r="B391" s="106">
        <f t="shared" si="33"/>
        <v>35</v>
      </c>
      <c r="C391" s="107"/>
      <c r="D391" s="108" t="s">
        <v>93</v>
      </c>
      <c r="E391" s="108"/>
      <c r="F391" s="108"/>
      <c r="G391" s="109"/>
      <c r="H391" s="109"/>
      <c r="I391" s="109"/>
      <c r="J391" s="109" t="str">
        <f t="shared" si="30"/>
        <v/>
      </c>
      <c r="K391" s="109" t="str">
        <f t="shared" si="31"/>
        <v/>
      </c>
      <c r="L391" s="110" t="str">
        <f t="shared" si="32"/>
        <v/>
      </c>
      <c r="AC391" s="78"/>
      <c r="AD391" s="78"/>
      <c r="AE391" s="78"/>
    </row>
    <row r="392" spans="2:31" ht="15" customHeight="1" x14ac:dyDescent="0.25">
      <c r="B392" s="106">
        <f t="shared" si="33"/>
        <v>36</v>
      </c>
      <c r="C392" s="107"/>
      <c r="D392" s="108" t="s">
        <v>93</v>
      </c>
      <c r="E392" s="108"/>
      <c r="F392" s="108"/>
      <c r="G392" s="109"/>
      <c r="H392" s="109"/>
      <c r="I392" s="109"/>
      <c r="J392" s="109" t="str">
        <f t="shared" si="30"/>
        <v/>
      </c>
      <c r="K392" s="109" t="str">
        <f t="shared" si="31"/>
        <v/>
      </c>
      <c r="L392" s="110" t="str">
        <f t="shared" si="32"/>
        <v/>
      </c>
      <c r="AC392" s="78"/>
      <c r="AD392" s="78"/>
      <c r="AE392" s="78"/>
    </row>
    <row r="393" spans="2:31" ht="15" customHeight="1" x14ac:dyDescent="0.25">
      <c r="B393" s="106">
        <f t="shared" si="33"/>
        <v>37</v>
      </c>
      <c r="C393" s="107"/>
      <c r="D393" s="108" t="s">
        <v>93</v>
      </c>
      <c r="E393" s="108"/>
      <c r="F393" s="108"/>
      <c r="G393" s="109"/>
      <c r="H393" s="109"/>
      <c r="I393" s="109"/>
      <c r="J393" s="109" t="str">
        <f t="shared" si="30"/>
        <v/>
      </c>
      <c r="K393" s="109" t="str">
        <f t="shared" si="31"/>
        <v/>
      </c>
      <c r="L393" s="110" t="str">
        <f t="shared" si="32"/>
        <v/>
      </c>
      <c r="AC393" s="78"/>
      <c r="AD393" s="78"/>
      <c r="AE393" s="78"/>
    </row>
    <row r="394" spans="2:31" ht="15" customHeight="1" x14ac:dyDescent="0.25">
      <c r="B394" s="106">
        <f t="shared" si="33"/>
        <v>38</v>
      </c>
      <c r="C394" s="107"/>
      <c r="D394" s="108" t="s">
        <v>93</v>
      </c>
      <c r="E394" s="108"/>
      <c r="F394" s="108"/>
      <c r="G394" s="109"/>
      <c r="H394" s="109"/>
      <c r="I394" s="109"/>
      <c r="J394" s="109" t="str">
        <f t="shared" si="30"/>
        <v/>
      </c>
      <c r="K394" s="109" t="str">
        <f t="shared" si="31"/>
        <v/>
      </c>
      <c r="L394" s="110" t="str">
        <f t="shared" si="32"/>
        <v/>
      </c>
      <c r="AC394" s="78"/>
      <c r="AD394" s="78"/>
      <c r="AE394" s="78"/>
    </row>
    <row r="395" spans="2:31" ht="15" customHeight="1" x14ac:dyDescent="0.25">
      <c r="B395" s="106">
        <f t="shared" si="33"/>
        <v>39</v>
      </c>
      <c r="C395" s="107"/>
      <c r="D395" s="108" t="s">
        <v>93</v>
      </c>
      <c r="E395" s="108"/>
      <c r="F395" s="108"/>
      <c r="G395" s="109"/>
      <c r="H395" s="109"/>
      <c r="I395" s="109"/>
      <c r="J395" s="109" t="str">
        <f t="shared" si="30"/>
        <v/>
      </c>
      <c r="K395" s="109" t="str">
        <f t="shared" si="31"/>
        <v/>
      </c>
      <c r="L395" s="110" t="str">
        <f t="shared" si="32"/>
        <v/>
      </c>
      <c r="AC395" s="78"/>
      <c r="AD395" s="78"/>
      <c r="AE395" s="78"/>
    </row>
    <row r="396" spans="2:31" ht="15" customHeight="1" thickBot="1" x14ac:dyDescent="0.3">
      <c r="B396" s="113">
        <f t="shared" si="33"/>
        <v>40</v>
      </c>
      <c r="C396" s="114"/>
      <c r="D396" s="115" t="s">
        <v>93</v>
      </c>
      <c r="E396" s="115"/>
      <c r="F396" s="115"/>
      <c r="G396" s="116"/>
      <c r="H396" s="116"/>
      <c r="I396" s="116"/>
      <c r="J396" s="116" t="str">
        <f t="shared" si="30"/>
        <v/>
      </c>
      <c r="K396" s="116" t="str">
        <f t="shared" si="31"/>
        <v/>
      </c>
      <c r="L396" s="117" t="str">
        <f t="shared" si="32"/>
        <v/>
      </c>
      <c r="AC396" s="78"/>
      <c r="AD396" s="78"/>
      <c r="AE396" s="78"/>
    </row>
    <row r="397" spans="2:31" s="1" customFormat="1" ht="6" customHeight="1" thickTop="1" thickBot="1" x14ac:dyDescent="0.3"/>
    <row r="398" spans="2:31" ht="18" customHeight="1" thickBot="1" x14ac:dyDescent="0.3">
      <c r="B398" s="118"/>
      <c r="C398" s="119" t="s">
        <v>91</v>
      </c>
      <c r="D398" s="120"/>
      <c r="E398" s="120"/>
      <c r="F398" s="120"/>
      <c r="G398" s="120"/>
      <c r="H398" s="120"/>
      <c r="I398" s="121"/>
      <c r="J398" s="122">
        <f>SUM(J357:J396)</f>
        <v>0</v>
      </c>
      <c r="K398" s="122">
        <f>SUM(K357:K397)</f>
        <v>0</v>
      </c>
      <c r="L398" s="123">
        <f>+K398+J398</f>
        <v>0</v>
      </c>
    </row>
    <row r="399" spans="2:31" ht="18" customHeight="1" thickBot="1" x14ac:dyDescent="0.3">
      <c r="B399" s="118"/>
      <c r="C399" s="119" t="s">
        <v>2</v>
      </c>
      <c r="D399" s="120"/>
      <c r="E399" s="120"/>
      <c r="F399" s="120"/>
      <c r="G399" s="120"/>
      <c r="H399" s="120"/>
      <c r="I399" s="120"/>
      <c r="J399" s="124"/>
      <c r="K399" s="125"/>
      <c r="L399" s="126">
        <f>+L398+L356</f>
        <v>463.92800000000005</v>
      </c>
    </row>
    <row r="401" spans="2:31" ht="9" customHeight="1" thickBot="1" x14ac:dyDescent="0.3"/>
    <row r="402" spans="2:31" ht="25.5" customHeight="1" x14ac:dyDescent="0.25">
      <c r="B402" s="518" t="s">
        <v>51</v>
      </c>
      <c r="C402" s="521"/>
      <c r="D402" s="521"/>
      <c r="E402" s="521"/>
      <c r="F402" s="521"/>
      <c r="G402" s="521"/>
      <c r="H402" s="521"/>
      <c r="I402" s="521"/>
      <c r="J402" s="521"/>
      <c r="K402" s="521"/>
      <c r="L402" s="522"/>
    </row>
    <row r="403" spans="2:31" ht="15" customHeight="1" x14ac:dyDescent="0.25">
      <c r="B403" s="55"/>
      <c r="C403" s="56"/>
      <c r="D403" s="56"/>
      <c r="E403" s="56"/>
      <c r="F403" s="56"/>
      <c r="G403" s="56"/>
      <c r="H403" s="56"/>
      <c r="I403" s="56"/>
      <c r="J403" s="56"/>
      <c r="K403" s="57" t="s">
        <v>92</v>
      </c>
      <c r="L403" s="58">
        <f>+L346+1</f>
        <v>8</v>
      </c>
    </row>
    <row r="404" spans="2:31" ht="25.5" customHeight="1" x14ac:dyDescent="0.25">
      <c r="B404" s="59" t="s">
        <v>47</v>
      </c>
      <c r="C404" s="60"/>
      <c r="D404" s="60" t="s">
        <v>52</v>
      </c>
      <c r="E404" s="60" t="s">
        <v>71</v>
      </c>
      <c r="F404" s="20"/>
      <c r="G404" s="61"/>
      <c r="H404" s="61"/>
      <c r="I404" s="61"/>
      <c r="J404" s="61"/>
      <c r="K404" s="57"/>
      <c r="L404" s="62"/>
    </row>
    <row r="405" spans="2:31" ht="15" x14ac:dyDescent="0.25">
      <c r="B405" s="59" t="s">
        <v>896</v>
      </c>
      <c r="C405" s="60"/>
      <c r="D405" s="60" t="s">
        <v>52</v>
      </c>
      <c r="E405" s="60"/>
      <c r="F405" s="20"/>
      <c r="G405" s="63"/>
      <c r="H405" s="64"/>
      <c r="I405" s="63"/>
      <c r="J405" s="65"/>
      <c r="K405" s="57"/>
      <c r="L405" s="66"/>
    </row>
    <row r="406" spans="2:31" ht="15" x14ac:dyDescent="0.25">
      <c r="B406" s="59" t="s">
        <v>69</v>
      </c>
      <c r="C406" s="67"/>
      <c r="D406" s="68" t="s">
        <v>52</v>
      </c>
      <c r="E406" s="68">
        <v>1</v>
      </c>
      <c r="F406" s="20"/>
      <c r="G406" s="63"/>
      <c r="H406" s="63"/>
      <c r="I406" s="63"/>
      <c r="J406" s="65"/>
      <c r="K406" s="57"/>
      <c r="L406" s="66"/>
    </row>
    <row r="407" spans="2:31" ht="15" x14ac:dyDescent="0.25">
      <c r="B407" s="59" t="s">
        <v>53</v>
      </c>
      <c r="C407" s="60"/>
      <c r="D407" s="60" t="s">
        <v>52</v>
      </c>
      <c r="E407" s="60" t="s">
        <v>94</v>
      </c>
      <c r="F407" s="20"/>
      <c r="G407" s="63"/>
      <c r="H407" s="63"/>
      <c r="I407" s="63"/>
      <c r="J407" s="65"/>
      <c r="K407" s="57"/>
      <c r="L407" s="66"/>
    </row>
    <row r="408" spans="2:31" ht="15" customHeight="1" thickBot="1" x14ac:dyDescent="0.3">
      <c r="B408" s="69" t="s">
        <v>54</v>
      </c>
      <c r="C408" s="70"/>
      <c r="D408" s="70" t="s">
        <v>52</v>
      </c>
      <c r="E408" s="70"/>
      <c r="F408" s="71"/>
      <c r="G408" s="71"/>
      <c r="H408" s="71"/>
      <c r="I408" s="71"/>
      <c r="J408" s="71"/>
      <c r="K408" s="70" t="s">
        <v>55</v>
      </c>
      <c r="L408" s="72"/>
    </row>
    <row r="409" spans="2:31" ht="4.5" customHeight="1" thickBot="1" x14ac:dyDescent="0.3">
      <c r="B409" s="73"/>
      <c r="C409" s="74"/>
      <c r="D409" s="75"/>
      <c r="E409" s="75"/>
      <c r="F409" s="76"/>
      <c r="G409" s="77"/>
      <c r="K409" s="78"/>
    </row>
    <row r="410" spans="2:31" ht="18" customHeight="1" thickTop="1" x14ac:dyDescent="0.25">
      <c r="B410" s="79" t="s">
        <v>1</v>
      </c>
      <c r="C410" s="80" t="s">
        <v>1</v>
      </c>
      <c r="D410" s="80"/>
      <c r="E410" s="80"/>
      <c r="F410" s="81"/>
      <c r="G410" s="82" t="s">
        <v>56</v>
      </c>
      <c r="H410" s="82"/>
      <c r="I410" s="83"/>
      <c r="J410" s="80"/>
      <c r="K410" s="84"/>
      <c r="L410" s="85" t="s">
        <v>2</v>
      </c>
    </row>
    <row r="411" spans="2:31" ht="38.25" customHeight="1" thickBot="1" x14ac:dyDescent="0.3">
      <c r="B411" s="86" t="s">
        <v>57</v>
      </c>
      <c r="C411" s="87" t="s">
        <v>82</v>
      </c>
      <c r="D411" s="88" t="s">
        <v>74</v>
      </c>
      <c r="E411" s="89" t="s">
        <v>68</v>
      </c>
      <c r="F411" s="90" t="s">
        <v>58</v>
      </c>
      <c r="G411" s="91" t="s">
        <v>60</v>
      </c>
      <c r="H411" s="91" t="s">
        <v>59</v>
      </c>
      <c r="I411" s="90" t="s">
        <v>61</v>
      </c>
      <c r="J411" s="92" t="s">
        <v>62</v>
      </c>
      <c r="K411" s="87" t="s">
        <v>63</v>
      </c>
      <c r="L411" s="93" t="s">
        <v>64</v>
      </c>
    </row>
    <row r="412" spans="2:31" s="1" customFormat="1" ht="4.5" customHeight="1" thickTop="1" thickBot="1" x14ac:dyDescent="0.3">
      <c r="B412" s="94"/>
      <c r="C412" s="94"/>
      <c r="D412" s="94"/>
      <c r="E412" s="94"/>
      <c r="F412" s="94"/>
      <c r="G412" s="94"/>
      <c r="H412" s="94"/>
      <c r="I412" s="94"/>
      <c r="J412" s="94"/>
      <c r="K412" s="94"/>
      <c r="L412" s="94"/>
    </row>
    <row r="413" spans="2:31" ht="18" customHeight="1" thickBot="1" x14ac:dyDescent="0.3">
      <c r="B413" s="95"/>
      <c r="C413" s="96" t="s">
        <v>65</v>
      </c>
      <c r="D413" s="97"/>
      <c r="E413" s="97"/>
      <c r="F413" s="98"/>
      <c r="G413" s="99"/>
      <c r="H413" s="99"/>
      <c r="I413" s="99"/>
      <c r="J413" s="97"/>
      <c r="K413" s="97"/>
      <c r="L413" s="100">
        <f>+L399</f>
        <v>463.92800000000005</v>
      </c>
    </row>
    <row r="414" spans="2:31" ht="15" customHeight="1" thickTop="1" x14ac:dyDescent="0.25">
      <c r="B414" s="101">
        <f t="shared" ref="B414:B419" si="34">+B413+1</f>
        <v>1</v>
      </c>
      <c r="C414" s="131"/>
      <c r="D414" s="103" t="s">
        <v>93</v>
      </c>
      <c r="E414" s="103"/>
      <c r="F414" s="103"/>
      <c r="G414" s="104"/>
      <c r="H414" s="104"/>
      <c r="I414" s="104"/>
      <c r="J414" s="104" t="str">
        <f>IF($E414&lt;0,$E414*$F414*$G414*$H414*$I414,IF($E414&gt;0,"",""))</f>
        <v/>
      </c>
      <c r="K414" s="104" t="str">
        <f>IF($E414&gt;0,$E414*$F414*$G414*$H414*$I414,IF($F414&lt;0,"",""))</f>
        <v/>
      </c>
      <c r="L414" s="105" t="str">
        <f>+K414</f>
        <v/>
      </c>
      <c r="AC414" s="78"/>
      <c r="AD414" s="78"/>
      <c r="AE414" s="78"/>
    </row>
    <row r="415" spans="2:31" ht="15" customHeight="1" x14ac:dyDescent="0.25">
      <c r="B415" s="106">
        <f t="shared" si="34"/>
        <v>2</v>
      </c>
      <c r="C415" s="107"/>
      <c r="D415" s="108" t="s">
        <v>93</v>
      </c>
      <c r="E415" s="108"/>
      <c r="F415" s="108"/>
      <c r="G415" s="109"/>
      <c r="H415" s="109"/>
      <c r="I415" s="109"/>
      <c r="J415" s="109" t="str">
        <f>IF($E415&lt;0,$E415*$F415*$G415*$H415*$I415,IF($E415&gt;0,"",""))</f>
        <v/>
      </c>
      <c r="K415" s="109" t="str">
        <f>IF($E415&gt;0,$E415*$F415*$G415*$H415*$I415,IF($F415&lt;0,"",""))</f>
        <v/>
      </c>
      <c r="L415" s="110" t="str">
        <f>+K415</f>
        <v/>
      </c>
      <c r="AC415" s="78"/>
      <c r="AD415" s="78"/>
      <c r="AE415" s="78"/>
    </row>
    <row r="416" spans="2:31" ht="15" customHeight="1" x14ac:dyDescent="0.25">
      <c r="B416" s="106">
        <f t="shared" si="34"/>
        <v>3</v>
      </c>
      <c r="C416" s="107"/>
      <c r="D416" s="108" t="s">
        <v>93</v>
      </c>
      <c r="E416" s="108"/>
      <c r="F416" s="108"/>
      <c r="G416" s="109"/>
      <c r="H416" s="109"/>
      <c r="I416" s="109"/>
      <c r="J416" s="109" t="str">
        <f>IF($E416&lt;0,$E416*$F416*$G416*$H416*$I416,IF($E416&gt;0,"",""))</f>
        <v/>
      </c>
      <c r="K416" s="109" t="str">
        <f>IF($E416&gt;0,$E416*$F416*$G416*$H416*$I416,IF($F416&lt;0,"",""))</f>
        <v/>
      </c>
      <c r="L416" s="110" t="str">
        <f>+K416</f>
        <v/>
      </c>
      <c r="AC416" s="78"/>
      <c r="AD416" s="78"/>
      <c r="AE416" s="78"/>
    </row>
    <row r="417" spans="2:31" ht="15" customHeight="1" x14ac:dyDescent="0.25">
      <c r="B417" s="106">
        <f t="shared" si="34"/>
        <v>4</v>
      </c>
      <c r="C417" s="107"/>
      <c r="D417" s="108" t="s">
        <v>93</v>
      </c>
      <c r="E417" s="108"/>
      <c r="F417" s="108"/>
      <c r="G417" s="109"/>
      <c r="H417" s="109"/>
      <c r="I417" s="109"/>
      <c r="J417" s="109" t="str">
        <f t="shared" ref="J417:J453" si="35">IF($E417&lt;0,$E417*$F417*$G417*$H417*$I417,IF($E417&gt;0,"",""))</f>
        <v/>
      </c>
      <c r="K417" s="109" t="str">
        <f t="shared" ref="K417:K453" si="36">IF($E417&gt;0,$E417*$F417*$G417*$H417*$I417,IF($F417&lt;0,"",""))</f>
        <v/>
      </c>
      <c r="L417" s="110" t="str">
        <f t="shared" ref="L417:L453" si="37">+K417</f>
        <v/>
      </c>
      <c r="AC417" s="78"/>
      <c r="AD417" s="78"/>
      <c r="AE417" s="78"/>
    </row>
    <row r="418" spans="2:31" ht="15" customHeight="1" x14ac:dyDescent="0.25">
      <c r="B418" s="106">
        <f t="shared" si="34"/>
        <v>5</v>
      </c>
      <c r="C418" s="107"/>
      <c r="D418" s="108" t="s">
        <v>93</v>
      </c>
      <c r="E418" s="108"/>
      <c r="F418" s="108"/>
      <c r="G418" s="109"/>
      <c r="H418" s="109"/>
      <c r="I418" s="109"/>
      <c r="J418" s="109" t="str">
        <f t="shared" si="35"/>
        <v/>
      </c>
      <c r="K418" s="109" t="str">
        <f t="shared" si="36"/>
        <v/>
      </c>
      <c r="L418" s="110" t="str">
        <f t="shared" si="37"/>
        <v/>
      </c>
      <c r="AC418" s="78"/>
      <c r="AD418" s="78"/>
      <c r="AE418" s="78"/>
    </row>
    <row r="419" spans="2:31" ht="15" customHeight="1" x14ac:dyDescent="0.25">
      <c r="B419" s="106">
        <f t="shared" si="34"/>
        <v>6</v>
      </c>
      <c r="C419" s="107"/>
      <c r="D419" s="108" t="s">
        <v>93</v>
      </c>
      <c r="E419" s="108"/>
      <c r="F419" s="108"/>
      <c r="G419" s="109"/>
      <c r="H419" s="109"/>
      <c r="I419" s="109"/>
      <c r="J419" s="109" t="str">
        <f t="shared" si="35"/>
        <v/>
      </c>
      <c r="K419" s="109" t="str">
        <f t="shared" si="36"/>
        <v/>
      </c>
      <c r="L419" s="110" t="str">
        <f t="shared" si="37"/>
        <v/>
      </c>
      <c r="AC419" s="78"/>
      <c r="AD419" s="78"/>
      <c r="AE419" s="78"/>
    </row>
    <row r="420" spans="2:31" ht="15" customHeight="1" x14ac:dyDescent="0.25">
      <c r="B420" s="106">
        <f t="shared" ref="B420:B453" si="38">+B419+1</f>
        <v>7</v>
      </c>
      <c r="C420" s="107"/>
      <c r="D420" s="108" t="s">
        <v>93</v>
      </c>
      <c r="E420" s="108"/>
      <c r="F420" s="108"/>
      <c r="G420" s="109"/>
      <c r="H420" s="109"/>
      <c r="I420" s="109"/>
      <c r="J420" s="109" t="str">
        <f t="shared" si="35"/>
        <v/>
      </c>
      <c r="K420" s="109" t="str">
        <f t="shared" si="36"/>
        <v/>
      </c>
      <c r="L420" s="110" t="str">
        <f t="shared" si="37"/>
        <v/>
      </c>
      <c r="AC420" s="78"/>
      <c r="AD420" s="78"/>
      <c r="AE420" s="78"/>
    </row>
    <row r="421" spans="2:31" ht="15" customHeight="1" x14ac:dyDescent="0.25">
      <c r="B421" s="106">
        <f t="shared" si="38"/>
        <v>8</v>
      </c>
      <c r="C421" s="107"/>
      <c r="D421" s="108" t="s">
        <v>93</v>
      </c>
      <c r="E421" s="108"/>
      <c r="F421" s="108"/>
      <c r="G421" s="109"/>
      <c r="H421" s="109"/>
      <c r="I421" s="109"/>
      <c r="J421" s="109" t="str">
        <f t="shared" si="35"/>
        <v/>
      </c>
      <c r="K421" s="109" t="str">
        <f t="shared" si="36"/>
        <v/>
      </c>
      <c r="L421" s="110" t="str">
        <f t="shared" si="37"/>
        <v/>
      </c>
      <c r="AC421" s="78"/>
      <c r="AD421" s="78"/>
      <c r="AE421" s="78"/>
    </row>
    <row r="422" spans="2:31" ht="15" customHeight="1" x14ac:dyDescent="0.25">
      <c r="B422" s="106">
        <f t="shared" si="38"/>
        <v>9</v>
      </c>
      <c r="C422" s="107"/>
      <c r="D422" s="108" t="s">
        <v>93</v>
      </c>
      <c r="E422" s="108"/>
      <c r="F422" s="108"/>
      <c r="G422" s="109"/>
      <c r="H422" s="109"/>
      <c r="I422" s="109"/>
      <c r="J422" s="109" t="str">
        <f t="shared" si="35"/>
        <v/>
      </c>
      <c r="K422" s="109" t="str">
        <f t="shared" si="36"/>
        <v/>
      </c>
      <c r="L422" s="110" t="str">
        <f t="shared" si="37"/>
        <v/>
      </c>
      <c r="AC422" s="78"/>
      <c r="AD422" s="78"/>
      <c r="AE422" s="78"/>
    </row>
    <row r="423" spans="2:31" ht="15" customHeight="1" x14ac:dyDescent="0.25">
      <c r="B423" s="106">
        <f t="shared" si="38"/>
        <v>10</v>
      </c>
      <c r="C423" s="107"/>
      <c r="D423" s="108" t="s">
        <v>93</v>
      </c>
      <c r="E423" s="108"/>
      <c r="F423" s="108"/>
      <c r="G423" s="109"/>
      <c r="H423" s="109"/>
      <c r="I423" s="109"/>
      <c r="J423" s="109" t="str">
        <f t="shared" si="35"/>
        <v/>
      </c>
      <c r="K423" s="109" t="str">
        <f t="shared" si="36"/>
        <v/>
      </c>
      <c r="L423" s="110" t="str">
        <f t="shared" si="37"/>
        <v/>
      </c>
      <c r="AC423" s="78"/>
      <c r="AD423" s="78"/>
      <c r="AE423" s="78"/>
    </row>
    <row r="424" spans="2:31" ht="15" customHeight="1" x14ac:dyDescent="0.25">
      <c r="B424" s="106">
        <f t="shared" si="38"/>
        <v>11</v>
      </c>
      <c r="C424" s="107"/>
      <c r="D424" s="108" t="s">
        <v>93</v>
      </c>
      <c r="E424" s="108"/>
      <c r="F424" s="108"/>
      <c r="G424" s="109"/>
      <c r="H424" s="109"/>
      <c r="I424" s="109"/>
      <c r="J424" s="109" t="str">
        <f t="shared" si="35"/>
        <v/>
      </c>
      <c r="K424" s="109" t="str">
        <f t="shared" si="36"/>
        <v/>
      </c>
      <c r="L424" s="110" t="str">
        <f t="shared" si="37"/>
        <v/>
      </c>
      <c r="AC424" s="78"/>
      <c r="AD424" s="78"/>
      <c r="AE424" s="78"/>
    </row>
    <row r="425" spans="2:31" ht="15" customHeight="1" x14ac:dyDescent="0.25">
      <c r="B425" s="106">
        <f t="shared" si="38"/>
        <v>12</v>
      </c>
      <c r="C425" s="107"/>
      <c r="D425" s="108" t="s">
        <v>93</v>
      </c>
      <c r="E425" s="108"/>
      <c r="F425" s="108"/>
      <c r="G425" s="109"/>
      <c r="H425" s="109"/>
      <c r="I425" s="109"/>
      <c r="J425" s="109" t="str">
        <f t="shared" si="35"/>
        <v/>
      </c>
      <c r="K425" s="109" t="str">
        <f t="shared" si="36"/>
        <v/>
      </c>
      <c r="L425" s="110" t="str">
        <f t="shared" si="37"/>
        <v/>
      </c>
      <c r="AC425" s="78"/>
      <c r="AD425" s="78"/>
      <c r="AE425" s="78"/>
    </row>
    <row r="426" spans="2:31" ht="15" customHeight="1" x14ac:dyDescent="0.25">
      <c r="B426" s="106">
        <f t="shared" si="38"/>
        <v>13</v>
      </c>
      <c r="C426" s="107"/>
      <c r="D426" s="108" t="s">
        <v>93</v>
      </c>
      <c r="E426" s="108"/>
      <c r="F426" s="108"/>
      <c r="G426" s="109"/>
      <c r="H426" s="109"/>
      <c r="I426" s="109"/>
      <c r="J426" s="109" t="str">
        <f t="shared" si="35"/>
        <v/>
      </c>
      <c r="K426" s="109" t="str">
        <f t="shared" si="36"/>
        <v/>
      </c>
      <c r="L426" s="110" t="str">
        <f t="shared" si="37"/>
        <v/>
      </c>
      <c r="AC426" s="78"/>
      <c r="AD426" s="78"/>
      <c r="AE426" s="78"/>
    </row>
    <row r="427" spans="2:31" ht="15" customHeight="1" x14ac:dyDescent="0.25">
      <c r="B427" s="106">
        <f t="shared" si="38"/>
        <v>14</v>
      </c>
      <c r="C427" s="107"/>
      <c r="D427" s="108" t="s">
        <v>93</v>
      </c>
      <c r="E427" s="108"/>
      <c r="F427" s="108"/>
      <c r="G427" s="109"/>
      <c r="H427" s="109"/>
      <c r="I427" s="109"/>
      <c r="J427" s="109" t="str">
        <f t="shared" si="35"/>
        <v/>
      </c>
      <c r="K427" s="109" t="str">
        <f t="shared" si="36"/>
        <v/>
      </c>
      <c r="L427" s="110" t="str">
        <f t="shared" si="37"/>
        <v/>
      </c>
      <c r="AC427" s="78"/>
      <c r="AD427" s="78"/>
      <c r="AE427" s="78"/>
    </row>
    <row r="428" spans="2:31" ht="15" customHeight="1" x14ac:dyDescent="0.25">
      <c r="B428" s="106">
        <f t="shared" si="38"/>
        <v>15</v>
      </c>
      <c r="C428" s="107"/>
      <c r="D428" s="108" t="s">
        <v>93</v>
      </c>
      <c r="E428" s="108"/>
      <c r="F428" s="108"/>
      <c r="G428" s="109"/>
      <c r="H428" s="109"/>
      <c r="I428" s="109"/>
      <c r="J428" s="109" t="str">
        <f t="shared" si="35"/>
        <v/>
      </c>
      <c r="K428" s="109" t="str">
        <f t="shared" si="36"/>
        <v/>
      </c>
      <c r="L428" s="110" t="str">
        <f t="shared" si="37"/>
        <v/>
      </c>
      <c r="AC428" s="78"/>
      <c r="AD428" s="78"/>
      <c r="AE428" s="78"/>
    </row>
    <row r="429" spans="2:31" ht="15" customHeight="1" x14ac:dyDescent="0.25">
      <c r="B429" s="106">
        <f t="shared" si="38"/>
        <v>16</v>
      </c>
      <c r="C429" s="107"/>
      <c r="D429" s="108" t="s">
        <v>93</v>
      </c>
      <c r="E429" s="108"/>
      <c r="F429" s="108"/>
      <c r="G429" s="109"/>
      <c r="H429" s="109"/>
      <c r="I429" s="109"/>
      <c r="J429" s="109" t="str">
        <f t="shared" si="35"/>
        <v/>
      </c>
      <c r="K429" s="109" t="str">
        <f t="shared" si="36"/>
        <v/>
      </c>
      <c r="L429" s="110" t="str">
        <f t="shared" si="37"/>
        <v/>
      </c>
      <c r="AC429" s="78"/>
      <c r="AD429" s="78"/>
      <c r="AE429" s="78"/>
    </row>
    <row r="430" spans="2:31" ht="15" customHeight="1" x14ac:dyDescent="0.25">
      <c r="B430" s="106">
        <f t="shared" si="38"/>
        <v>17</v>
      </c>
      <c r="C430" s="107"/>
      <c r="D430" s="108" t="s">
        <v>93</v>
      </c>
      <c r="E430" s="108"/>
      <c r="F430" s="108"/>
      <c r="G430" s="109"/>
      <c r="H430" s="109"/>
      <c r="I430" s="109"/>
      <c r="J430" s="109" t="str">
        <f t="shared" si="35"/>
        <v/>
      </c>
      <c r="K430" s="109" t="str">
        <f t="shared" si="36"/>
        <v/>
      </c>
      <c r="L430" s="110" t="str">
        <f t="shared" si="37"/>
        <v/>
      </c>
      <c r="AC430" s="78"/>
      <c r="AD430" s="78"/>
      <c r="AE430" s="78"/>
    </row>
    <row r="431" spans="2:31" ht="15" customHeight="1" x14ac:dyDescent="0.25">
      <c r="B431" s="106">
        <f t="shared" si="38"/>
        <v>18</v>
      </c>
      <c r="C431" s="107"/>
      <c r="D431" s="108" t="s">
        <v>93</v>
      </c>
      <c r="E431" s="108"/>
      <c r="F431" s="108"/>
      <c r="G431" s="109"/>
      <c r="H431" s="109"/>
      <c r="I431" s="109"/>
      <c r="J431" s="109" t="str">
        <f t="shared" si="35"/>
        <v/>
      </c>
      <c r="K431" s="109" t="str">
        <f t="shared" si="36"/>
        <v/>
      </c>
      <c r="L431" s="110" t="str">
        <f t="shared" si="37"/>
        <v/>
      </c>
      <c r="AC431" s="78"/>
      <c r="AD431" s="78"/>
      <c r="AE431" s="78"/>
    </row>
    <row r="432" spans="2:31" ht="15" customHeight="1" x14ac:dyDescent="0.25">
      <c r="B432" s="106">
        <f t="shared" si="38"/>
        <v>19</v>
      </c>
      <c r="C432" s="107"/>
      <c r="D432" s="108" t="s">
        <v>93</v>
      </c>
      <c r="E432" s="108"/>
      <c r="F432" s="108"/>
      <c r="G432" s="109"/>
      <c r="H432" s="109"/>
      <c r="I432" s="109"/>
      <c r="J432" s="109" t="str">
        <f t="shared" si="35"/>
        <v/>
      </c>
      <c r="K432" s="109" t="str">
        <f t="shared" si="36"/>
        <v/>
      </c>
      <c r="L432" s="110" t="str">
        <f t="shared" si="37"/>
        <v/>
      </c>
      <c r="AC432" s="78"/>
      <c r="AD432" s="78"/>
      <c r="AE432" s="78"/>
    </row>
    <row r="433" spans="2:31" ht="15" customHeight="1" x14ac:dyDescent="0.25">
      <c r="B433" s="106">
        <f t="shared" si="38"/>
        <v>20</v>
      </c>
      <c r="C433" s="107"/>
      <c r="D433" s="108" t="s">
        <v>93</v>
      </c>
      <c r="E433" s="108"/>
      <c r="F433" s="108"/>
      <c r="G433" s="109"/>
      <c r="H433" s="109"/>
      <c r="I433" s="109"/>
      <c r="J433" s="109" t="str">
        <f t="shared" si="35"/>
        <v/>
      </c>
      <c r="K433" s="109" t="str">
        <f t="shared" si="36"/>
        <v/>
      </c>
      <c r="L433" s="110" t="str">
        <f t="shared" si="37"/>
        <v/>
      </c>
      <c r="AC433" s="78"/>
      <c r="AD433" s="78"/>
      <c r="AE433" s="78"/>
    </row>
    <row r="434" spans="2:31" ht="15" customHeight="1" x14ac:dyDescent="0.25">
      <c r="B434" s="106">
        <f t="shared" si="38"/>
        <v>21</v>
      </c>
      <c r="C434" s="107"/>
      <c r="D434" s="108" t="s">
        <v>93</v>
      </c>
      <c r="E434" s="108"/>
      <c r="F434" s="108"/>
      <c r="G434" s="109"/>
      <c r="H434" s="109"/>
      <c r="I434" s="109"/>
      <c r="J434" s="109" t="str">
        <f t="shared" si="35"/>
        <v/>
      </c>
      <c r="K434" s="109" t="str">
        <f t="shared" si="36"/>
        <v/>
      </c>
      <c r="L434" s="110" t="str">
        <f t="shared" si="37"/>
        <v/>
      </c>
      <c r="AC434" s="78"/>
      <c r="AD434" s="78"/>
      <c r="AE434" s="78"/>
    </row>
    <row r="435" spans="2:31" ht="15" customHeight="1" x14ac:dyDescent="0.25">
      <c r="B435" s="106">
        <f t="shared" si="38"/>
        <v>22</v>
      </c>
      <c r="C435" s="107"/>
      <c r="D435" s="108" t="s">
        <v>93</v>
      </c>
      <c r="E435" s="108"/>
      <c r="F435" s="108"/>
      <c r="G435" s="109"/>
      <c r="H435" s="109"/>
      <c r="I435" s="109"/>
      <c r="J435" s="109" t="str">
        <f t="shared" si="35"/>
        <v/>
      </c>
      <c r="K435" s="109" t="str">
        <f t="shared" si="36"/>
        <v/>
      </c>
      <c r="L435" s="110" t="str">
        <f t="shared" si="37"/>
        <v/>
      </c>
      <c r="AC435" s="78"/>
      <c r="AD435" s="78"/>
      <c r="AE435" s="78"/>
    </row>
    <row r="436" spans="2:31" ht="15" customHeight="1" x14ac:dyDescent="0.25">
      <c r="B436" s="106">
        <f t="shared" si="38"/>
        <v>23</v>
      </c>
      <c r="C436" s="107"/>
      <c r="D436" s="108" t="s">
        <v>93</v>
      </c>
      <c r="E436" s="108"/>
      <c r="F436" s="108"/>
      <c r="G436" s="109"/>
      <c r="H436" s="109"/>
      <c r="I436" s="109"/>
      <c r="J436" s="109" t="str">
        <f t="shared" si="35"/>
        <v/>
      </c>
      <c r="K436" s="109" t="str">
        <f t="shared" si="36"/>
        <v/>
      </c>
      <c r="L436" s="110" t="str">
        <f t="shared" si="37"/>
        <v/>
      </c>
      <c r="AC436" s="78"/>
      <c r="AD436" s="78"/>
      <c r="AE436" s="78"/>
    </row>
    <row r="437" spans="2:31" ht="15" customHeight="1" x14ac:dyDescent="0.25">
      <c r="B437" s="106">
        <f t="shared" si="38"/>
        <v>24</v>
      </c>
      <c r="C437" s="107"/>
      <c r="D437" s="108" t="s">
        <v>93</v>
      </c>
      <c r="E437" s="108"/>
      <c r="F437" s="108"/>
      <c r="G437" s="109"/>
      <c r="H437" s="109"/>
      <c r="I437" s="109"/>
      <c r="J437" s="109" t="str">
        <f t="shared" si="35"/>
        <v/>
      </c>
      <c r="K437" s="109" t="str">
        <f t="shared" si="36"/>
        <v/>
      </c>
      <c r="L437" s="110" t="str">
        <f t="shared" si="37"/>
        <v/>
      </c>
      <c r="AC437" s="78"/>
      <c r="AD437" s="78"/>
      <c r="AE437" s="78"/>
    </row>
    <row r="438" spans="2:31" ht="15" customHeight="1" x14ac:dyDescent="0.25">
      <c r="B438" s="106">
        <f t="shared" si="38"/>
        <v>25</v>
      </c>
      <c r="C438" s="107"/>
      <c r="D438" s="108" t="s">
        <v>93</v>
      </c>
      <c r="E438" s="108"/>
      <c r="F438" s="108"/>
      <c r="G438" s="109"/>
      <c r="H438" s="109"/>
      <c r="I438" s="109"/>
      <c r="J438" s="109" t="str">
        <f t="shared" si="35"/>
        <v/>
      </c>
      <c r="K438" s="109" t="str">
        <f t="shared" si="36"/>
        <v/>
      </c>
      <c r="L438" s="110" t="str">
        <f t="shared" si="37"/>
        <v/>
      </c>
      <c r="AC438" s="78"/>
      <c r="AD438" s="78"/>
      <c r="AE438" s="78"/>
    </row>
    <row r="439" spans="2:31" ht="15" customHeight="1" x14ac:dyDescent="0.25">
      <c r="B439" s="106">
        <f t="shared" si="38"/>
        <v>26</v>
      </c>
      <c r="C439" s="107"/>
      <c r="D439" s="108" t="s">
        <v>93</v>
      </c>
      <c r="E439" s="108"/>
      <c r="F439" s="108"/>
      <c r="G439" s="109"/>
      <c r="H439" s="109"/>
      <c r="I439" s="109"/>
      <c r="J439" s="109" t="str">
        <f t="shared" si="35"/>
        <v/>
      </c>
      <c r="K439" s="109" t="str">
        <f t="shared" si="36"/>
        <v/>
      </c>
      <c r="L439" s="110" t="str">
        <f t="shared" si="37"/>
        <v/>
      </c>
      <c r="AC439" s="78"/>
      <c r="AD439" s="78"/>
      <c r="AE439" s="78"/>
    </row>
    <row r="440" spans="2:31" ht="15" customHeight="1" x14ac:dyDescent="0.25">
      <c r="B440" s="106">
        <f t="shared" si="38"/>
        <v>27</v>
      </c>
      <c r="C440" s="107"/>
      <c r="D440" s="108" t="s">
        <v>93</v>
      </c>
      <c r="E440" s="108"/>
      <c r="F440" s="108"/>
      <c r="G440" s="109"/>
      <c r="H440" s="109"/>
      <c r="I440" s="109"/>
      <c r="J440" s="109" t="str">
        <f t="shared" si="35"/>
        <v/>
      </c>
      <c r="K440" s="109" t="str">
        <f t="shared" si="36"/>
        <v/>
      </c>
      <c r="L440" s="110" t="str">
        <f t="shared" si="37"/>
        <v/>
      </c>
      <c r="AC440" s="78"/>
      <c r="AD440" s="78"/>
      <c r="AE440" s="78"/>
    </row>
    <row r="441" spans="2:31" ht="15" customHeight="1" x14ac:dyDescent="0.25">
      <c r="B441" s="106">
        <f t="shared" si="38"/>
        <v>28</v>
      </c>
      <c r="C441" s="107"/>
      <c r="D441" s="108" t="s">
        <v>93</v>
      </c>
      <c r="E441" s="108"/>
      <c r="F441" s="108"/>
      <c r="G441" s="109"/>
      <c r="H441" s="109"/>
      <c r="I441" s="109"/>
      <c r="J441" s="109" t="str">
        <f t="shared" si="35"/>
        <v/>
      </c>
      <c r="K441" s="109" t="str">
        <f t="shared" si="36"/>
        <v/>
      </c>
      <c r="L441" s="110" t="str">
        <f t="shared" si="37"/>
        <v/>
      </c>
      <c r="AC441" s="78"/>
      <c r="AD441" s="78"/>
      <c r="AE441" s="78"/>
    </row>
    <row r="442" spans="2:31" ht="15" customHeight="1" x14ac:dyDescent="0.25">
      <c r="B442" s="106">
        <f t="shared" si="38"/>
        <v>29</v>
      </c>
      <c r="C442" s="107"/>
      <c r="D442" s="108" t="s">
        <v>93</v>
      </c>
      <c r="E442" s="108"/>
      <c r="F442" s="108"/>
      <c r="G442" s="109"/>
      <c r="H442" s="109"/>
      <c r="I442" s="109"/>
      <c r="J442" s="109" t="str">
        <f t="shared" si="35"/>
        <v/>
      </c>
      <c r="K442" s="109" t="str">
        <f t="shared" si="36"/>
        <v/>
      </c>
      <c r="L442" s="110" t="str">
        <f t="shared" si="37"/>
        <v/>
      </c>
      <c r="AC442" s="78"/>
      <c r="AD442" s="78"/>
      <c r="AE442" s="78"/>
    </row>
    <row r="443" spans="2:31" ht="15" customHeight="1" x14ac:dyDescent="0.25">
      <c r="B443" s="106">
        <f t="shared" si="38"/>
        <v>30</v>
      </c>
      <c r="C443" s="107"/>
      <c r="D443" s="108" t="s">
        <v>93</v>
      </c>
      <c r="E443" s="108"/>
      <c r="F443" s="108"/>
      <c r="G443" s="109"/>
      <c r="H443" s="109"/>
      <c r="I443" s="109"/>
      <c r="J443" s="109" t="str">
        <f t="shared" si="35"/>
        <v/>
      </c>
      <c r="K443" s="109" t="str">
        <f t="shared" si="36"/>
        <v/>
      </c>
      <c r="L443" s="110" t="str">
        <f t="shared" si="37"/>
        <v/>
      </c>
      <c r="AC443" s="78"/>
      <c r="AD443" s="78"/>
      <c r="AE443" s="78"/>
    </row>
    <row r="444" spans="2:31" ht="15" customHeight="1" x14ac:dyDescent="0.25">
      <c r="B444" s="106">
        <f t="shared" si="38"/>
        <v>31</v>
      </c>
      <c r="C444" s="107"/>
      <c r="D444" s="108" t="s">
        <v>93</v>
      </c>
      <c r="E444" s="108"/>
      <c r="F444" s="108"/>
      <c r="G444" s="109"/>
      <c r="H444" s="109"/>
      <c r="I444" s="109"/>
      <c r="J444" s="109" t="str">
        <f t="shared" si="35"/>
        <v/>
      </c>
      <c r="K444" s="109" t="str">
        <f t="shared" si="36"/>
        <v/>
      </c>
      <c r="L444" s="110" t="str">
        <f t="shared" si="37"/>
        <v/>
      </c>
      <c r="AC444" s="78"/>
      <c r="AD444" s="78"/>
      <c r="AE444" s="78"/>
    </row>
    <row r="445" spans="2:31" ht="15" customHeight="1" x14ac:dyDescent="0.25">
      <c r="B445" s="106">
        <f t="shared" si="38"/>
        <v>32</v>
      </c>
      <c r="C445" s="107"/>
      <c r="D445" s="108" t="s">
        <v>93</v>
      </c>
      <c r="E445" s="108"/>
      <c r="F445" s="108"/>
      <c r="G445" s="109"/>
      <c r="H445" s="109"/>
      <c r="I445" s="109"/>
      <c r="J445" s="109" t="str">
        <f t="shared" si="35"/>
        <v/>
      </c>
      <c r="K445" s="109" t="str">
        <f t="shared" si="36"/>
        <v/>
      </c>
      <c r="L445" s="110" t="str">
        <f t="shared" si="37"/>
        <v/>
      </c>
      <c r="AC445" s="78"/>
      <c r="AD445" s="78"/>
      <c r="AE445" s="78"/>
    </row>
    <row r="446" spans="2:31" ht="15" customHeight="1" x14ac:dyDescent="0.25">
      <c r="B446" s="106">
        <f t="shared" si="38"/>
        <v>33</v>
      </c>
      <c r="C446" s="107"/>
      <c r="D446" s="108" t="s">
        <v>93</v>
      </c>
      <c r="E446" s="108"/>
      <c r="F446" s="108"/>
      <c r="G446" s="109"/>
      <c r="H446" s="109"/>
      <c r="I446" s="109"/>
      <c r="J446" s="109" t="str">
        <f t="shared" si="35"/>
        <v/>
      </c>
      <c r="K446" s="109" t="str">
        <f t="shared" si="36"/>
        <v/>
      </c>
      <c r="L446" s="110" t="str">
        <f t="shared" si="37"/>
        <v/>
      </c>
      <c r="AC446" s="78"/>
      <c r="AD446" s="78"/>
      <c r="AE446" s="78"/>
    </row>
    <row r="447" spans="2:31" ht="15" customHeight="1" x14ac:dyDescent="0.25">
      <c r="B447" s="106">
        <f t="shared" si="38"/>
        <v>34</v>
      </c>
      <c r="C447" s="107"/>
      <c r="D447" s="108" t="s">
        <v>93</v>
      </c>
      <c r="E447" s="108"/>
      <c r="F447" s="108"/>
      <c r="G447" s="109"/>
      <c r="H447" s="109"/>
      <c r="I447" s="109"/>
      <c r="J447" s="109" t="str">
        <f t="shared" si="35"/>
        <v/>
      </c>
      <c r="K447" s="109" t="str">
        <f t="shared" si="36"/>
        <v/>
      </c>
      <c r="L447" s="110" t="str">
        <f t="shared" si="37"/>
        <v/>
      </c>
      <c r="AC447" s="78"/>
      <c r="AD447" s="78"/>
      <c r="AE447" s="78"/>
    </row>
    <row r="448" spans="2:31" ht="15" customHeight="1" x14ac:dyDescent="0.25">
      <c r="B448" s="106">
        <f t="shared" si="38"/>
        <v>35</v>
      </c>
      <c r="C448" s="107"/>
      <c r="D448" s="108" t="s">
        <v>93</v>
      </c>
      <c r="E448" s="108"/>
      <c r="F448" s="108"/>
      <c r="G448" s="109"/>
      <c r="H448" s="109"/>
      <c r="I448" s="109"/>
      <c r="J448" s="109" t="str">
        <f t="shared" si="35"/>
        <v/>
      </c>
      <c r="K448" s="109" t="str">
        <f t="shared" si="36"/>
        <v/>
      </c>
      <c r="L448" s="110" t="str">
        <f t="shared" si="37"/>
        <v/>
      </c>
      <c r="AC448" s="78"/>
      <c r="AD448" s="78"/>
      <c r="AE448" s="78"/>
    </row>
    <row r="449" spans="2:31" ht="15" customHeight="1" x14ac:dyDescent="0.25">
      <c r="B449" s="106">
        <f t="shared" si="38"/>
        <v>36</v>
      </c>
      <c r="C449" s="107"/>
      <c r="D449" s="108" t="s">
        <v>93</v>
      </c>
      <c r="E449" s="108"/>
      <c r="F449" s="108"/>
      <c r="G449" s="109"/>
      <c r="H449" s="109"/>
      <c r="I449" s="109"/>
      <c r="J449" s="109" t="str">
        <f t="shared" si="35"/>
        <v/>
      </c>
      <c r="K449" s="109" t="str">
        <f t="shared" si="36"/>
        <v/>
      </c>
      <c r="L449" s="110" t="str">
        <f t="shared" si="37"/>
        <v/>
      </c>
      <c r="AC449" s="78"/>
      <c r="AD449" s="78"/>
      <c r="AE449" s="78"/>
    </row>
    <row r="450" spans="2:31" ht="15" customHeight="1" x14ac:dyDescent="0.25">
      <c r="B450" s="106">
        <f t="shared" si="38"/>
        <v>37</v>
      </c>
      <c r="C450" s="107"/>
      <c r="D450" s="108" t="s">
        <v>93</v>
      </c>
      <c r="E450" s="108"/>
      <c r="F450" s="108"/>
      <c r="G450" s="109"/>
      <c r="H450" s="109"/>
      <c r="I450" s="109"/>
      <c r="J450" s="109" t="str">
        <f t="shared" si="35"/>
        <v/>
      </c>
      <c r="K450" s="109" t="str">
        <f t="shared" si="36"/>
        <v/>
      </c>
      <c r="L450" s="110" t="str">
        <f t="shared" si="37"/>
        <v/>
      </c>
      <c r="AC450" s="78"/>
      <c r="AD450" s="78"/>
      <c r="AE450" s="78"/>
    </row>
    <row r="451" spans="2:31" ht="15" customHeight="1" x14ac:dyDescent="0.25">
      <c r="B451" s="106">
        <f t="shared" si="38"/>
        <v>38</v>
      </c>
      <c r="C451" s="107"/>
      <c r="D451" s="108" t="s">
        <v>93</v>
      </c>
      <c r="E451" s="108"/>
      <c r="F451" s="108"/>
      <c r="G451" s="109"/>
      <c r="H451" s="109"/>
      <c r="I451" s="109"/>
      <c r="J451" s="109" t="str">
        <f t="shared" si="35"/>
        <v/>
      </c>
      <c r="K451" s="109" t="str">
        <f t="shared" si="36"/>
        <v/>
      </c>
      <c r="L451" s="110" t="str">
        <f t="shared" si="37"/>
        <v/>
      </c>
      <c r="AC451" s="78"/>
      <c r="AD451" s="78"/>
      <c r="AE451" s="78"/>
    </row>
    <row r="452" spans="2:31" ht="15" customHeight="1" x14ac:dyDescent="0.25">
      <c r="B452" s="106">
        <f t="shared" si="38"/>
        <v>39</v>
      </c>
      <c r="C452" s="107"/>
      <c r="D452" s="108" t="s">
        <v>93</v>
      </c>
      <c r="E452" s="108"/>
      <c r="F452" s="108"/>
      <c r="G452" s="109"/>
      <c r="H452" s="109"/>
      <c r="I452" s="109"/>
      <c r="J452" s="109" t="str">
        <f t="shared" si="35"/>
        <v/>
      </c>
      <c r="K452" s="109" t="str">
        <f t="shared" si="36"/>
        <v/>
      </c>
      <c r="L452" s="110" t="str">
        <f t="shared" si="37"/>
        <v/>
      </c>
      <c r="AC452" s="78"/>
      <c r="AD452" s="78"/>
      <c r="AE452" s="78"/>
    </row>
    <row r="453" spans="2:31" ht="15" customHeight="1" thickBot="1" x14ac:dyDescent="0.3">
      <c r="B453" s="113">
        <f t="shared" si="38"/>
        <v>40</v>
      </c>
      <c r="C453" s="114"/>
      <c r="D453" s="115" t="s">
        <v>93</v>
      </c>
      <c r="E453" s="115"/>
      <c r="F453" s="115"/>
      <c r="G453" s="116"/>
      <c r="H453" s="116"/>
      <c r="I453" s="116"/>
      <c r="J453" s="116" t="str">
        <f t="shared" si="35"/>
        <v/>
      </c>
      <c r="K453" s="116" t="str">
        <f t="shared" si="36"/>
        <v/>
      </c>
      <c r="L453" s="117" t="str">
        <f t="shared" si="37"/>
        <v/>
      </c>
      <c r="AC453" s="78"/>
      <c r="AD453" s="78"/>
      <c r="AE453" s="78"/>
    </row>
    <row r="454" spans="2:31" s="1" customFormat="1" ht="6" customHeight="1" thickTop="1" thickBot="1" x14ac:dyDescent="0.3"/>
    <row r="455" spans="2:31" ht="18" customHeight="1" thickBot="1" x14ac:dyDescent="0.3">
      <c r="B455" s="118"/>
      <c r="C455" s="119" t="s">
        <v>91</v>
      </c>
      <c r="D455" s="120"/>
      <c r="E455" s="120"/>
      <c r="F455" s="120"/>
      <c r="G455" s="120"/>
      <c r="H455" s="120"/>
      <c r="I455" s="121"/>
      <c r="J455" s="122">
        <f>SUM(J414:J453)</f>
        <v>0</v>
      </c>
      <c r="K455" s="122">
        <f>SUM(K414:K454)</f>
        <v>0</v>
      </c>
      <c r="L455" s="123">
        <f>+K455+J455</f>
        <v>0</v>
      </c>
    </row>
    <row r="456" spans="2:31" ht="18" customHeight="1" thickBot="1" x14ac:dyDescent="0.3">
      <c r="B456" s="118"/>
      <c r="C456" s="119" t="s">
        <v>2</v>
      </c>
      <c r="D456" s="120"/>
      <c r="E456" s="120"/>
      <c r="F456" s="120"/>
      <c r="G456" s="120"/>
      <c r="H456" s="120"/>
      <c r="I456" s="120"/>
      <c r="J456" s="124"/>
      <c r="K456" s="125"/>
      <c r="L456" s="126">
        <f>+L455+L413</f>
        <v>463.92800000000005</v>
      </c>
    </row>
    <row r="458" spans="2:31" ht="12.75" thickBot="1" x14ac:dyDescent="0.3"/>
    <row r="459" spans="2:31" ht="25.5" customHeight="1" x14ac:dyDescent="0.25">
      <c r="B459" s="518" t="s">
        <v>51</v>
      </c>
      <c r="C459" s="521"/>
      <c r="D459" s="521"/>
      <c r="E459" s="521"/>
      <c r="F459" s="521"/>
      <c r="G459" s="521"/>
      <c r="H459" s="521"/>
      <c r="I459" s="521"/>
      <c r="J459" s="521"/>
      <c r="K459" s="521"/>
      <c r="L459" s="522"/>
    </row>
    <row r="460" spans="2:31" ht="15" customHeight="1" x14ac:dyDescent="0.25">
      <c r="B460" s="55"/>
      <c r="C460" s="56"/>
      <c r="D460" s="56"/>
      <c r="E460" s="56"/>
      <c r="F460" s="56"/>
      <c r="G460" s="56"/>
      <c r="H460" s="56"/>
      <c r="I460" s="56"/>
      <c r="J460" s="56"/>
      <c r="K460" s="57" t="s">
        <v>92</v>
      </c>
      <c r="L460" s="58">
        <f>+L403+1</f>
        <v>9</v>
      </c>
    </row>
    <row r="461" spans="2:31" ht="25.5" customHeight="1" x14ac:dyDescent="0.25">
      <c r="B461" s="59" t="s">
        <v>47</v>
      </c>
      <c r="C461" s="60"/>
      <c r="D461" s="60" t="s">
        <v>52</v>
      </c>
      <c r="E461" s="60" t="s">
        <v>71</v>
      </c>
      <c r="F461" s="20"/>
      <c r="G461" s="61"/>
      <c r="H461" s="61"/>
      <c r="I461" s="61"/>
      <c r="J461" s="61"/>
      <c r="K461" s="57"/>
      <c r="L461" s="62"/>
    </row>
    <row r="462" spans="2:31" ht="15" x14ac:dyDescent="0.25">
      <c r="B462" s="59" t="s">
        <v>896</v>
      </c>
      <c r="C462" s="60"/>
      <c r="D462" s="60" t="s">
        <v>52</v>
      </c>
      <c r="E462" s="60"/>
      <c r="F462" s="20"/>
      <c r="G462" s="63"/>
      <c r="H462" s="64"/>
      <c r="I462" s="63"/>
      <c r="J462" s="65"/>
      <c r="K462" s="57"/>
      <c r="L462" s="66"/>
    </row>
    <row r="463" spans="2:31" ht="15" x14ac:dyDescent="0.25">
      <c r="B463" s="59" t="s">
        <v>69</v>
      </c>
      <c r="C463" s="67"/>
      <c r="D463" s="68" t="s">
        <v>52</v>
      </c>
      <c r="E463" s="68">
        <v>1</v>
      </c>
      <c r="F463" s="20"/>
      <c r="G463" s="63"/>
      <c r="H463" s="63"/>
      <c r="I463" s="63"/>
      <c r="J463" s="65"/>
      <c r="K463" s="57"/>
      <c r="L463" s="66"/>
    </row>
    <row r="464" spans="2:31" ht="15" x14ac:dyDescent="0.25">
      <c r="B464" s="59" t="s">
        <v>53</v>
      </c>
      <c r="C464" s="60"/>
      <c r="D464" s="60" t="s">
        <v>52</v>
      </c>
      <c r="E464" s="60" t="s">
        <v>94</v>
      </c>
      <c r="F464" s="20"/>
      <c r="G464" s="63"/>
      <c r="H464" s="63"/>
      <c r="I464" s="63"/>
      <c r="J464" s="65"/>
      <c r="K464" s="57"/>
      <c r="L464" s="66"/>
    </row>
    <row r="465" spans="2:31" ht="15" customHeight="1" thickBot="1" x14ac:dyDescent="0.3">
      <c r="B465" s="69" t="s">
        <v>54</v>
      </c>
      <c r="C465" s="70"/>
      <c r="D465" s="70" t="s">
        <v>52</v>
      </c>
      <c r="E465" s="70"/>
      <c r="F465" s="71"/>
      <c r="G465" s="71"/>
      <c r="H465" s="71"/>
      <c r="I465" s="71"/>
      <c r="J465" s="71"/>
      <c r="K465" s="70" t="s">
        <v>55</v>
      </c>
      <c r="L465" s="72"/>
    </row>
    <row r="466" spans="2:31" ht="4.5" customHeight="1" thickBot="1" x14ac:dyDescent="0.3">
      <c r="B466" s="73"/>
      <c r="C466" s="74"/>
      <c r="D466" s="75"/>
      <c r="E466" s="75"/>
      <c r="F466" s="76"/>
      <c r="G466" s="77"/>
      <c r="K466" s="78"/>
    </row>
    <row r="467" spans="2:31" ht="18" customHeight="1" thickTop="1" x14ac:dyDescent="0.25">
      <c r="B467" s="79" t="s">
        <v>1</v>
      </c>
      <c r="C467" s="80" t="s">
        <v>1</v>
      </c>
      <c r="D467" s="80"/>
      <c r="E467" s="80"/>
      <c r="F467" s="81"/>
      <c r="G467" s="82" t="s">
        <v>56</v>
      </c>
      <c r="H467" s="82"/>
      <c r="I467" s="83"/>
      <c r="J467" s="80"/>
      <c r="K467" s="84"/>
      <c r="L467" s="85" t="s">
        <v>2</v>
      </c>
    </row>
    <row r="468" spans="2:31" ht="38.25" customHeight="1" thickBot="1" x14ac:dyDescent="0.3">
      <c r="B468" s="86" t="s">
        <v>57</v>
      </c>
      <c r="C468" s="87" t="s">
        <v>82</v>
      </c>
      <c r="D468" s="88" t="s">
        <v>74</v>
      </c>
      <c r="E468" s="89" t="s">
        <v>68</v>
      </c>
      <c r="F468" s="90" t="s">
        <v>58</v>
      </c>
      <c r="G468" s="91" t="s">
        <v>60</v>
      </c>
      <c r="H468" s="91" t="s">
        <v>59</v>
      </c>
      <c r="I468" s="90" t="s">
        <v>61</v>
      </c>
      <c r="J468" s="92" t="s">
        <v>62</v>
      </c>
      <c r="K468" s="87" t="s">
        <v>63</v>
      </c>
      <c r="L468" s="93" t="s">
        <v>64</v>
      </c>
    </row>
    <row r="469" spans="2:31" s="1" customFormat="1" ht="4.5" customHeight="1" thickTop="1" thickBot="1" x14ac:dyDescent="0.3">
      <c r="B469" s="94"/>
      <c r="C469" s="94"/>
      <c r="D469" s="94"/>
      <c r="E469" s="94"/>
      <c r="F469" s="94"/>
      <c r="G469" s="94"/>
      <c r="H469" s="94"/>
      <c r="I469" s="94"/>
      <c r="J469" s="94"/>
      <c r="K469" s="94"/>
      <c r="L469" s="94"/>
    </row>
    <row r="470" spans="2:31" ht="18" customHeight="1" thickBot="1" x14ac:dyDescent="0.3">
      <c r="B470" s="95"/>
      <c r="C470" s="96" t="s">
        <v>65</v>
      </c>
      <c r="D470" s="97"/>
      <c r="E470" s="97"/>
      <c r="F470" s="98"/>
      <c r="G470" s="99"/>
      <c r="H470" s="99"/>
      <c r="I470" s="99"/>
      <c r="J470" s="97"/>
      <c r="K470" s="97"/>
      <c r="L470" s="100">
        <f>+L456</f>
        <v>463.92800000000005</v>
      </c>
    </row>
    <row r="471" spans="2:31" ht="15" customHeight="1" thickTop="1" x14ac:dyDescent="0.25">
      <c r="B471" s="101">
        <f t="shared" ref="B471:B476" si="39">+B470+1</f>
        <v>1</v>
      </c>
      <c r="C471" s="131"/>
      <c r="D471" s="103" t="s">
        <v>93</v>
      </c>
      <c r="E471" s="103"/>
      <c r="F471" s="103"/>
      <c r="G471" s="104"/>
      <c r="H471" s="104"/>
      <c r="I471" s="104"/>
      <c r="J471" s="104" t="str">
        <f>IF($E471&lt;0,$E471*$F471*$G471*$H471*$I471,IF($E471&gt;0,"",""))</f>
        <v/>
      </c>
      <c r="K471" s="104" t="str">
        <f>IF($E471&gt;0,$E471*$F471*$G471*$H471*$I471,IF($F471&lt;0,"",""))</f>
        <v/>
      </c>
      <c r="L471" s="105" t="str">
        <f>+K471</f>
        <v/>
      </c>
      <c r="AC471" s="78"/>
      <c r="AD471" s="78"/>
      <c r="AE471" s="78"/>
    </row>
    <row r="472" spans="2:31" ht="15" customHeight="1" x14ac:dyDescent="0.25">
      <c r="B472" s="106">
        <f t="shared" si="39"/>
        <v>2</v>
      </c>
      <c r="C472" s="107"/>
      <c r="D472" s="108" t="s">
        <v>93</v>
      </c>
      <c r="E472" s="108"/>
      <c r="F472" s="108"/>
      <c r="G472" s="109"/>
      <c r="H472" s="109"/>
      <c r="I472" s="109"/>
      <c r="J472" s="109" t="str">
        <f>IF($E472&lt;0,$E472*$F472*$G472*$H472*$I472,IF($E472&gt;0,"",""))</f>
        <v/>
      </c>
      <c r="K472" s="109" t="str">
        <f>IF($E472&gt;0,$E472*$F472*$G472*$H472*$I472,IF($F472&lt;0,"",""))</f>
        <v/>
      </c>
      <c r="L472" s="110" t="str">
        <f>+K472</f>
        <v/>
      </c>
      <c r="AC472" s="78"/>
      <c r="AD472" s="78"/>
      <c r="AE472" s="78"/>
    </row>
    <row r="473" spans="2:31" ht="15" customHeight="1" x14ac:dyDescent="0.25">
      <c r="B473" s="106">
        <f t="shared" si="39"/>
        <v>3</v>
      </c>
      <c r="C473" s="107"/>
      <c r="D473" s="108" t="s">
        <v>93</v>
      </c>
      <c r="E473" s="108"/>
      <c r="F473" s="108"/>
      <c r="G473" s="109"/>
      <c r="H473" s="109"/>
      <c r="I473" s="109"/>
      <c r="J473" s="109" t="str">
        <f>IF($E473&lt;0,$E473*$F473*$G473*$H473*$I473,IF($E473&gt;0,"",""))</f>
        <v/>
      </c>
      <c r="K473" s="109" t="str">
        <f>IF($E473&gt;0,$E473*$F473*$G473*$H473*$I473,IF($F473&lt;0,"",""))</f>
        <v/>
      </c>
      <c r="L473" s="110" t="str">
        <f>+K473</f>
        <v/>
      </c>
      <c r="AC473" s="78"/>
      <c r="AD473" s="78"/>
      <c r="AE473" s="78"/>
    </row>
    <row r="474" spans="2:31" ht="15" customHeight="1" x14ac:dyDescent="0.25">
      <c r="B474" s="106">
        <f t="shared" si="39"/>
        <v>4</v>
      </c>
      <c r="C474" s="107"/>
      <c r="D474" s="108" t="s">
        <v>93</v>
      </c>
      <c r="E474" s="108"/>
      <c r="F474" s="108"/>
      <c r="G474" s="109"/>
      <c r="H474" s="109"/>
      <c r="I474" s="109"/>
      <c r="J474" s="109" t="str">
        <f t="shared" ref="J474:J510" si="40">IF($E474&lt;0,$E474*$F474*$G474*$H474*$I474,IF($E474&gt;0,"",""))</f>
        <v/>
      </c>
      <c r="K474" s="109" t="str">
        <f t="shared" ref="K474:K510" si="41">IF($E474&gt;0,$E474*$F474*$G474*$H474*$I474,IF($F474&lt;0,"",""))</f>
        <v/>
      </c>
      <c r="L474" s="110" t="str">
        <f t="shared" ref="L474:L510" si="42">+K474</f>
        <v/>
      </c>
      <c r="AC474" s="78"/>
      <c r="AD474" s="78"/>
      <c r="AE474" s="78"/>
    </row>
    <row r="475" spans="2:31" ht="15" customHeight="1" x14ac:dyDescent="0.25">
      <c r="B475" s="106">
        <f t="shared" si="39"/>
        <v>5</v>
      </c>
      <c r="C475" s="107"/>
      <c r="D475" s="108" t="s">
        <v>93</v>
      </c>
      <c r="E475" s="108"/>
      <c r="F475" s="108"/>
      <c r="G475" s="109"/>
      <c r="H475" s="109"/>
      <c r="I475" s="109"/>
      <c r="J475" s="109" t="str">
        <f t="shared" si="40"/>
        <v/>
      </c>
      <c r="K475" s="109" t="str">
        <f t="shared" si="41"/>
        <v/>
      </c>
      <c r="L475" s="110" t="str">
        <f t="shared" si="42"/>
        <v/>
      </c>
      <c r="AC475" s="78"/>
      <c r="AD475" s="78"/>
      <c r="AE475" s="78"/>
    </row>
    <row r="476" spans="2:31" ht="15" customHeight="1" x14ac:dyDescent="0.25">
      <c r="B476" s="106">
        <f t="shared" si="39"/>
        <v>6</v>
      </c>
      <c r="C476" s="107"/>
      <c r="D476" s="108" t="s">
        <v>93</v>
      </c>
      <c r="E476" s="108"/>
      <c r="F476" s="108"/>
      <c r="G476" s="109"/>
      <c r="H476" s="109"/>
      <c r="I476" s="109"/>
      <c r="J476" s="109" t="str">
        <f t="shared" si="40"/>
        <v/>
      </c>
      <c r="K476" s="109" t="str">
        <f t="shared" si="41"/>
        <v/>
      </c>
      <c r="L476" s="110" t="str">
        <f t="shared" si="42"/>
        <v/>
      </c>
      <c r="AC476" s="78"/>
      <c r="AD476" s="78"/>
      <c r="AE476" s="78"/>
    </row>
    <row r="477" spans="2:31" ht="15" customHeight="1" x14ac:dyDescent="0.25">
      <c r="B477" s="106">
        <f t="shared" ref="B477:B510" si="43">+B476+1</f>
        <v>7</v>
      </c>
      <c r="C477" s="107"/>
      <c r="D477" s="108" t="s">
        <v>93</v>
      </c>
      <c r="E477" s="108"/>
      <c r="F477" s="108"/>
      <c r="G477" s="109"/>
      <c r="H477" s="109"/>
      <c r="I477" s="109"/>
      <c r="J477" s="109" t="str">
        <f t="shared" si="40"/>
        <v/>
      </c>
      <c r="K477" s="109" t="str">
        <f t="shared" si="41"/>
        <v/>
      </c>
      <c r="L477" s="110" t="str">
        <f t="shared" si="42"/>
        <v/>
      </c>
      <c r="AC477" s="78"/>
      <c r="AD477" s="78"/>
      <c r="AE477" s="78"/>
    </row>
    <row r="478" spans="2:31" ht="15" customHeight="1" x14ac:dyDescent="0.25">
      <c r="B478" s="106">
        <f t="shared" si="43"/>
        <v>8</v>
      </c>
      <c r="C478" s="107"/>
      <c r="D478" s="108" t="s">
        <v>93</v>
      </c>
      <c r="E478" s="108"/>
      <c r="F478" s="108"/>
      <c r="G478" s="109"/>
      <c r="H478" s="109"/>
      <c r="I478" s="109"/>
      <c r="J478" s="109" t="str">
        <f t="shared" si="40"/>
        <v/>
      </c>
      <c r="K478" s="109" t="str">
        <f t="shared" si="41"/>
        <v/>
      </c>
      <c r="L478" s="110" t="str">
        <f t="shared" si="42"/>
        <v/>
      </c>
      <c r="AC478" s="78"/>
      <c r="AD478" s="78"/>
      <c r="AE478" s="78"/>
    </row>
    <row r="479" spans="2:31" ht="15" customHeight="1" x14ac:dyDescent="0.25">
      <c r="B479" s="106">
        <f t="shared" si="43"/>
        <v>9</v>
      </c>
      <c r="C479" s="107"/>
      <c r="D479" s="108" t="s">
        <v>93</v>
      </c>
      <c r="E479" s="108"/>
      <c r="F479" s="108"/>
      <c r="G479" s="109"/>
      <c r="H479" s="109"/>
      <c r="I479" s="109"/>
      <c r="J479" s="109" t="str">
        <f t="shared" si="40"/>
        <v/>
      </c>
      <c r="K479" s="109" t="str">
        <f t="shared" si="41"/>
        <v/>
      </c>
      <c r="L479" s="110" t="str">
        <f t="shared" si="42"/>
        <v/>
      </c>
      <c r="AC479" s="78"/>
      <c r="AD479" s="78"/>
      <c r="AE479" s="78"/>
    </row>
    <row r="480" spans="2:31" ht="15" customHeight="1" x14ac:dyDescent="0.25">
      <c r="B480" s="106">
        <f t="shared" si="43"/>
        <v>10</v>
      </c>
      <c r="C480" s="107"/>
      <c r="D480" s="108" t="s">
        <v>93</v>
      </c>
      <c r="E480" s="108"/>
      <c r="F480" s="108"/>
      <c r="G480" s="109"/>
      <c r="H480" s="109"/>
      <c r="I480" s="109"/>
      <c r="J480" s="109" t="str">
        <f t="shared" si="40"/>
        <v/>
      </c>
      <c r="K480" s="109" t="str">
        <f t="shared" si="41"/>
        <v/>
      </c>
      <c r="L480" s="110" t="str">
        <f t="shared" si="42"/>
        <v/>
      </c>
      <c r="AC480" s="78"/>
      <c r="AD480" s="78"/>
      <c r="AE480" s="78"/>
    </row>
    <row r="481" spans="2:31" ht="15" customHeight="1" x14ac:dyDescent="0.25">
      <c r="B481" s="106">
        <f t="shared" si="43"/>
        <v>11</v>
      </c>
      <c r="C481" s="107"/>
      <c r="D481" s="108" t="s">
        <v>93</v>
      </c>
      <c r="E481" s="108"/>
      <c r="F481" s="108"/>
      <c r="G481" s="109"/>
      <c r="H481" s="109"/>
      <c r="I481" s="109"/>
      <c r="J481" s="109" t="str">
        <f t="shared" si="40"/>
        <v/>
      </c>
      <c r="K481" s="109" t="str">
        <f t="shared" si="41"/>
        <v/>
      </c>
      <c r="L481" s="110" t="str">
        <f t="shared" si="42"/>
        <v/>
      </c>
      <c r="AC481" s="78"/>
      <c r="AD481" s="78"/>
      <c r="AE481" s="78"/>
    </row>
    <row r="482" spans="2:31" ht="15" customHeight="1" x14ac:dyDescent="0.25">
      <c r="B482" s="106">
        <f t="shared" si="43"/>
        <v>12</v>
      </c>
      <c r="C482" s="107"/>
      <c r="D482" s="108" t="s">
        <v>93</v>
      </c>
      <c r="E482" s="108"/>
      <c r="F482" s="108"/>
      <c r="G482" s="109"/>
      <c r="H482" s="109"/>
      <c r="I482" s="109"/>
      <c r="J482" s="109" t="str">
        <f t="shared" si="40"/>
        <v/>
      </c>
      <c r="K482" s="109" t="str">
        <f t="shared" si="41"/>
        <v/>
      </c>
      <c r="L482" s="110" t="str">
        <f t="shared" si="42"/>
        <v/>
      </c>
      <c r="AC482" s="78"/>
      <c r="AD482" s="78"/>
      <c r="AE482" s="78"/>
    </row>
    <row r="483" spans="2:31" ht="15" customHeight="1" x14ac:dyDescent="0.25">
      <c r="B483" s="106">
        <f t="shared" si="43"/>
        <v>13</v>
      </c>
      <c r="C483" s="107"/>
      <c r="D483" s="108" t="s">
        <v>93</v>
      </c>
      <c r="E483" s="108"/>
      <c r="F483" s="108"/>
      <c r="G483" s="109"/>
      <c r="H483" s="109"/>
      <c r="I483" s="109"/>
      <c r="J483" s="109" t="str">
        <f t="shared" si="40"/>
        <v/>
      </c>
      <c r="K483" s="109" t="str">
        <f t="shared" si="41"/>
        <v/>
      </c>
      <c r="L483" s="110" t="str">
        <f t="shared" si="42"/>
        <v/>
      </c>
      <c r="AC483" s="78"/>
      <c r="AD483" s="78"/>
      <c r="AE483" s="78"/>
    </row>
    <row r="484" spans="2:31" ht="15" customHeight="1" x14ac:dyDescent="0.25">
      <c r="B484" s="106">
        <f t="shared" si="43"/>
        <v>14</v>
      </c>
      <c r="C484" s="107"/>
      <c r="D484" s="108" t="s">
        <v>93</v>
      </c>
      <c r="E484" s="108"/>
      <c r="F484" s="108"/>
      <c r="G484" s="109"/>
      <c r="H484" s="109"/>
      <c r="I484" s="109"/>
      <c r="J484" s="109" t="str">
        <f t="shared" si="40"/>
        <v/>
      </c>
      <c r="K484" s="109" t="str">
        <f t="shared" si="41"/>
        <v/>
      </c>
      <c r="L484" s="110" t="str">
        <f t="shared" si="42"/>
        <v/>
      </c>
      <c r="AC484" s="78"/>
      <c r="AD484" s="78"/>
      <c r="AE484" s="78"/>
    </row>
    <row r="485" spans="2:31" ht="15" customHeight="1" x14ac:dyDescent="0.25">
      <c r="B485" s="106">
        <f t="shared" si="43"/>
        <v>15</v>
      </c>
      <c r="C485" s="107"/>
      <c r="D485" s="108" t="s">
        <v>93</v>
      </c>
      <c r="E485" s="108"/>
      <c r="F485" s="108"/>
      <c r="G485" s="109"/>
      <c r="H485" s="109"/>
      <c r="I485" s="109"/>
      <c r="J485" s="109" t="str">
        <f t="shared" si="40"/>
        <v/>
      </c>
      <c r="K485" s="109" t="str">
        <f t="shared" si="41"/>
        <v/>
      </c>
      <c r="L485" s="110" t="str">
        <f t="shared" si="42"/>
        <v/>
      </c>
      <c r="AC485" s="78"/>
      <c r="AD485" s="78"/>
      <c r="AE485" s="78"/>
    </row>
    <row r="486" spans="2:31" ht="15" customHeight="1" x14ac:dyDescent="0.25">
      <c r="B486" s="106">
        <f t="shared" si="43"/>
        <v>16</v>
      </c>
      <c r="C486" s="107"/>
      <c r="D486" s="108" t="s">
        <v>93</v>
      </c>
      <c r="E486" s="108"/>
      <c r="F486" s="108"/>
      <c r="G486" s="109"/>
      <c r="H486" s="109"/>
      <c r="I486" s="109"/>
      <c r="J486" s="109" t="str">
        <f t="shared" si="40"/>
        <v/>
      </c>
      <c r="K486" s="109" t="str">
        <f t="shared" si="41"/>
        <v/>
      </c>
      <c r="L486" s="110" t="str">
        <f t="shared" si="42"/>
        <v/>
      </c>
      <c r="AC486" s="78"/>
      <c r="AD486" s="78"/>
      <c r="AE486" s="78"/>
    </row>
    <row r="487" spans="2:31" ht="15" customHeight="1" x14ac:dyDescent="0.25">
      <c r="B487" s="106">
        <f t="shared" si="43"/>
        <v>17</v>
      </c>
      <c r="C487" s="107"/>
      <c r="D487" s="108" t="s">
        <v>93</v>
      </c>
      <c r="E487" s="108"/>
      <c r="F487" s="108"/>
      <c r="G487" s="109"/>
      <c r="H487" s="109"/>
      <c r="I487" s="109"/>
      <c r="J487" s="109" t="str">
        <f t="shared" si="40"/>
        <v/>
      </c>
      <c r="K487" s="109" t="str">
        <f t="shared" si="41"/>
        <v/>
      </c>
      <c r="L487" s="110" t="str">
        <f t="shared" si="42"/>
        <v/>
      </c>
      <c r="AC487" s="78"/>
      <c r="AD487" s="78"/>
      <c r="AE487" s="78"/>
    </row>
    <row r="488" spans="2:31" ht="15" customHeight="1" x14ac:dyDescent="0.25">
      <c r="B488" s="106">
        <f t="shared" si="43"/>
        <v>18</v>
      </c>
      <c r="C488" s="107"/>
      <c r="D488" s="108" t="s">
        <v>93</v>
      </c>
      <c r="E488" s="108"/>
      <c r="F488" s="108"/>
      <c r="G488" s="109"/>
      <c r="H488" s="109"/>
      <c r="I488" s="109"/>
      <c r="J488" s="109" t="str">
        <f t="shared" si="40"/>
        <v/>
      </c>
      <c r="K488" s="109" t="str">
        <f t="shared" si="41"/>
        <v/>
      </c>
      <c r="L488" s="110" t="str">
        <f t="shared" si="42"/>
        <v/>
      </c>
      <c r="AC488" s="78"/>
      <c r="AD488" s="78"/>
      <c r="AE488" s="78"/>
    </row>
    <row r="489" spans="2:31" ht="15" customHeight="1" x14ac:dyDescent="0.25">
      <c r="B489" s="106">
        <f t="shared" si="43"/>
        <v>19</v>
      </c>
      <c r="C489" s="107"/>
      <c r="D489" s="108" t="s">
        <v>93</v>
      </c>
      <c r="E489" s="108"/>
      <c r="F489" s="108"/>
      <c r="G489" s="109"/>
      <c r="H489" s="109"/>
      <c r="I489" s="109"/>
      <c r="J489" s="109" t="str">
        <f t="shared" si="40"/>
        <v/>
      </c>
      <c r="K489" s="109" t="str">
        <f t="shared" si="41"/>
        <v/>
      </c>
      <c r="L489" s="110" t="str">
        <f t="shared" si="42"/>
        <v/>
      </c>
      <c r="AC489" s="78"/>
      <c r="AD489" s="78"/>
      <c r="AE489" s="78"/>
    </row>
    <row r="490" spans="2:31" ht="15" customHeight="1" x14ac:dyDescent="0.25">
      <c r="B490" s="106">
        <f t="shared" si="43"/>
        <v>20</v>
      </c>
      <c r="C490" s="107"/>
      <c r="D490" s="108" t="s">
        <v>93</v>
      </c>
      <c r="E490" s="108"/>
      <c r="F490" s="108"/>
      <c r="G490" s="109"/>
      <c r="H490" s="109"/>
      <c r="I490" s="109"/>
      <c r="J490" s="109" t="str">
        <f t="shared" si="40"/>
        <v/>
      </c>
      <c r="K490" s="109" t="str">
        <f t="shared" si="41"/>
        <v/>
      </c>
      <c r="L490" s="110" t="str">
        <f t="shared" si="42"/>
        <v/>
      </c>
      <c r="AC490" s="78"/>
      <c r="AD490" s="78"/>
      <c r="AE490" s="78"/>
    </row>
    <row r="491" spans="2:31" ht="15" customHeight="1" x14ac:dyDescent="0.25">
      <c r="B491" s="106">
        <f t="shared" si="43"/>
        <v>21</v>
      </c>
      <c r="C491" s="107"/>
      <c r="D491" s="108" t="s">
        <v>93</v>
      </c>
      <c r="E491" s="108"/>
      <c r="F491" s="108"/>
      <c r="G491" s="109"/>
      <c r="H491" s="109"/>
      <c r="I491" s="109"/>
      <c r="J491" s="109" t="str">
        <f t="shared" si="40"/>
        <v/>
      </c>
      <c r="K491" s="109" t="str">
        <f t="shared" si="41"/>
        <v/>
      </c>
      <c r="L491" s="110" t="str">
        <f t="shared" si="42"/>
        <v/>
      </c>
      <c r="AC491" s="78"/>
      <c r="AD491" s="78"/>
      <c r="AE491" s="78"/>
    </row>
    <row r="492" spans="2:31" ht="15" customHeight="1" x14ac:dyDescent="0.25">
      <c r="B492" s="106">
        <f t="shared" si="43"/>
        <v>22</v>
      </c>
      <c r="C492" s="107"/>
      <c r="D492" s="108" t="s">
        <v>93</v>
      </c>
      <c r="E492" s="108"/>
      <c r="F492" s="108"/>
      <c r="G492" s="109"/>
      <c r="H492" s="109"/>
      <c r="I492" s="109"/>
      <c r="J492" s="109" t="str">
        <f t="shared" si="40"/>
        <v/>
      </c>
      <c r="K492" s="109" t="str">
        <f t="shared" si="41"/>
        <v/>
      </c>
      <c r="L492" s="110" t="str">
        <f t="shared" si="42"/>
        <v/>
      </c>
      <c r="AC492" s="78"/>
      <c r="AD492" s="78"/>
      <c r="AE492" s="78"/>
    </row>
    <row r="493" spans="2:31" ht="15" customHeight="1" x14ac:dyDescent="0.25">
      <c r="B493" s="106">
        <f t="shared" si="43"/>
        <v>23</v>
      </c>
      <c r="C493" s="107"/>
      <c r="D493" s="108" t="s">
        <v>93</v>
      </c>
      <c r="E493" s="108"/>
      <c r="F493" s="108"/>
      <c r="G493" s="109"/>
      <c r="H493" s="109"/>
      <c r="I493" s="109"/>
      <c r="J493" s="109" t="str">
        <f t="shared" si="40"/>
        <v/>
      </c>
      <c r="K493" s="109" t="str">
        <f t="shared" si="41"/>
        <v/>
      </c>
      <c r="L493" s="110" t="str">
        <f t="shared" si="42"/>
        <v/>
      </c>
      <c r="AC493" s="78"/>
      <c r="AD493" s="78"/>
      <c r="AE493" s="78"/>
    </row>
    <row r="494" spans="2:31" ht="15" customHeight="1" x14ac:dyDescent="0.25">
      <c r="B494" s="106">
        <f t="shared" si="43"/>
        <v>24</v>
      </c>
      <c r="C494" s="107"/>
      <c r="D494" s="108" t="s">
        <v>93</v>
      </c>
      <c r="E494" s="108"/>
      <c r="F494" s="108"/>
      <c r="G494" s="109"/>
      <c r="H494" s="109"/>
      <c r="I494" s="109"/>
      <c r="J494" s="109" t="str">
        <f t="shared" si="40"/>
        <v/>
      </c>
      <c r="K494" s="109" t="str">
        <f t="shared" si="41"/>
        <v/>
      </c>
      <c r="L494" s="110" t="str">
        <f t="shared" si="42"/>
        <v/>
      </c>
      <c r="AC494" s="78"/>
      <c r="AD494" s="78"/>
      <c r="AE494" s="78"/>
    </row>
    <row r="495" spans="2:31" ht="15" customHeight="1" x14ac:dyDescent="0.25">
      <c r="B495" s="106">
        <f t="shared" si="43"/>
        <v>25</v>
      </c>
      <c r="C495" s="107"/>
      <c r="D495" s="108" t="s">
        <v>93</v>
      </c>
      <c r="E495" s="108"/>
      <c r="F495" s="108"/>
      <c r="G495" s="109"/>
      <c r="H495" s="109"/>
      <c r="I495" s="109"/>
      <c r="J495" s="109" t="str">
        <f t="shared" si="40"/>
        <v/>
      </c>
      <c r="K495" s="109" t="str">
        <f t="shared" si="41"/>
        <v/>
      </c>
      <c r="L495" s="110" t="str">
        <f t="shared" si="42"/>
        <v/>
      </c>
      <c r="AC495" s="78"/>
      <c r="AD495" s="78"/>
      <c r="AE495" s="78"/>
    </row>
    <row r="496" spans="2:31" ht="15" customHeight="1" x14ac:dyDescent="0.25">
      <c r="B496" s="106">
        <f t="shared" si="43"/>
        <v>26</v>
      </c>
      <c r="C496" s="107"/>
      <c r="D496" s="108" t="s">
        <v>93</v>
      </c>
      <c r="E496" s="108"/>
      <c r="F496" s="108"/>
      <c r="G496" s="109"/>
      <c r="H496" s="109"/>
      <c r="I496" s="109"/>
      <c r="J496" s="109" t="str">
        <f t="shared" si="40"/>
        <v/>
      </c>
      <c r="K496" s="109" t="str">
        <f t="shared" si="41"/>
        <v/>
      </c>
      <c r="L496" s="110" t="str">
        <f t="shared" si="42"/>
        <v/>
      </c>
      <c r="AC496" s="78"/>
      <c r="AD496" s="78"/>
      <c r="AE496" s="78"/>
    </row>
    <row r="497" spans="2:31" ht="15" customHeight="1" x14ac:dyDescent="0.25">
      <c r="B497" s="106">
        <f t="shared" si="43"/>
        <v>27</v>
      </c>
      <c r="C497" s="107"/>
      <c r="D497" s="108" t="s">
        <v>93</v>
      </c>
      <c r="E497" s="108"/>
      <c r="F497" s="108"/>
      <c r="G497" s="109"/>
      <c r="H497" s="109"/>
      <c r="I497" s="109"/>
      <c r="J497" s="109" t="str">
        <f t="shared" si="40"/>
        <v/>
      </c>
      <c r="K497" s="109" t="str">
        <f t="shared" si="41"/>
        <v/>
      </c>
      <c r="L497" s="110" t="str">
        <f t="shared" si="42"/>
        <v/>
      </c>
      <c r="AC497" s="78"/>
      <c r="AD497" s="78"/>
      <c r="AE497" s="78"/>
    </row>
    <row r="498" spans="2:31" ht="15" customHeight="1" x14ac:dyDescent="0.25">
      <c r="B498" s="106">
        <f t="shared" si="43"/>
        <v>28</v>
      </c>
      <c r="C498" s="107"/>
      <c r="D498" s="108" t="s">
        <v>93</v>
      </c>
      <c r="E498" s="108"/>
      <c r="F498" s="108"/>
      <c r="G498" s="109"/>
      <c r="H498" s="109"/>
      <c r="I498" s="109"/>
      <c r="J498" s="109" t="str">
        <f t="shared" si="40"/>
        <v/>
      </c>
      <c r="K498" s="109" t="str">
        <f t="shared" si="41"/>
        <v/>
      </c>
      <c r="L498" s="110" t="str">
        <f t="shared" si="42"/>
        <v/>
      </c>
      <c r="AC498" s="78"/>
      <c r="AD498" s="78"/>
      <c r="AE498" s="78"/>
    </row>
    <row r="499" spans="2:31" ht="15" customHeight="1" x14ac:dyDescent="0.25">
      <c r="B499" s="106">
        <f t="shared" si="43"/>
        <v>29</v>
      </c>
      <c r="C499" s="107"/>
      <c r="D499" s="108" t="s">
        <v>93</v>
      </c>
      <c r="E499" s="108"/>
      <c r="F499" s="108"/>
      <c r="G499" s="109"/>
      <c r="H499" s="109"/>
      <c r="I499" s="109"/>
      <c r="J499" s="109" t="str">
        <f t="shared" si="40"/>
        <v/>
      </c>
      <c r="K499" s="109" t="str">
        <f t="shared" si="41"/>
        <v/>
      </c>
      <c r="L499" s="110" t="str">
        <f t="shared" si="42"/>
        <v/>
      </c>
      <c r="AC499" s="78"/>
      <c r="AD499" s="78"/>
      <c r="AE499" s="78"/>
    </row>
    <row r="500" spans="2:31" ht="15" customHeight="1" x14ac:dyDescent="0.25">
      <c r="B500" s="106">
        <f t="shared" si="43"/>
        <v>30</v>
      </c>
      <c r="C500" s="107"/>
      <c r="D500" s="108" t="s">
        <v>93</v>
      </c>
      <c r="E500" s="108"/>
      <c r="F500" s="108"/>
      <c r="G500" s="109"/>
      <c r="H500" s="109"/>
      <c r="I500" s="109"/>
      <c r="J500" s="109" t="str">
        <f t="shared" si="40"/>
        <v/>
      </c>
      <c r="K500" s="109" t="str">
        <f t="shared" si="41"/>
        <v/>
      </c>
      <c r="L500" s="110" t="str">
        <f t="shared" si="42"/>
        <v/>
      </c>
      <c r="AC500" s="78"/>
      <c r="AD500" s="78"/>
      <c r="AE500" s="78"/>
    </row>
    <row r="501" spans="2:31" ht="15" customHeight="1" x14ac:dyDescent="0.25">
      <c r="B501" s="106">
        <f t="shared" si="43"/>
        <v>31</v>
      </c>
      <c r="C501" s="107"/>
      <c r="D501" s="108" t="s">
        <v>93</v>
      </c>
      <c r="E501" s="108"/>
      <c r="F501" s="108"/>
      <c r="G501" s="109"/>
      <c r="H501" s="109"/>
      <c r="I501" s="109"/>
      <c r="J501" s="109" t="str">
        <f t="shared" si="40"/>
        <v/>
      </c>
      <c r="K501" s="109" t="str">
        <f t="shared" si="41"/>
        <v/>
      </c>
      <c r="L501" s="110" t="str">
        <f t="shared" si="42"/>
        <v/>
      </c>
      <c r="AC501" s="78"/>
      <c r="AD501" s="78"/>
      <c r="AE501" s="78"/>
    </row>
    <row r="502" spans="2:31" ht="15" customHeight="1" x14ac:dyDescent="0.25">
      <c r="B502" s="106">
        <f t="shared" si="43"/>
        <v>32</v>
      </c>
      <c r="C502" s="107"/>
      <c r="D502" s="108" t="s">
        <v>93</v>
      </c>
      <c r="E502" s="108"/>
      <c r="F502" s="108"/>
      <c r="G502" s="109"/>
      <c r="H502" s="109"/>
      <c r="I502" s="109"/>
      <c r="J502" s="109" t="str">
        <f t="shared" si="40"/>
        <v/>
      </c>
      <c r="K502" s="109" t="str">
        <f t="shared" si="41"/>
        <v/>
      </c>
      <c r="L502" s="110" t="str">
        <f t="shared" si="42"/>
        <v/>
      </c>
      <c r="AC502" s="78"/>
      <c r="AD502" s="78"/>
      <c r="AE502" s="78"/>
    </row>
    <row r="503" spans="2:31" ht="15" customHeight="1" x14ac:dyDescent="0.25">
      <c r="B503" s="106">
        <f t="shared" si="43"/>
        <v>33</v>
      </c>
      <c r="C503" s="107"/>
      <c r="D503" s="108" t="s">
        <v>93</v>
      </c>
      <c r="E503" s="108"/>
      <c r="F503" s="108"/>
      <c r="G503" s="109"/>
      <c r="H503" s="109"/>
      <c r="I503" s="109"/>
      <c r="J503" s="109" t="str">
        <f t="shared" si="40"/>
        <v/>
      </c>
      <c r="K503" s="109" t="str">
        <f t="shared" si="41"/>
        <v/>
      </c>
      <c r="L503" s="110" t="str">
        <f t="shared" si="42"/>
        <v/>
      </c>
      <c r="AC503" s="78"/>
      <c r="AD503" s="78"/>
      <c r="AE503" s="78"/>
    </row>
    <row r="504" spans="2:31" ht="15" customHeight="1" x14ac:dyDescent="0.25">
      <c r="B504" s="106">
        <f t="shared" si="43"/>
        <v>34</v>
      </c>
      <c r="C504" s="107"/>
      <c r="D504" s="108" t="s">
        <v>93</v>
      </c>
      <c r="E504" s="108"/>
      <c r="F504" s="108"/>
      <c r="G504" s="109"/>
      <c r="H504" s="109"/>
      <c r="I504" s="109"/>
      <c r="J504" s="109" t="str">
        <f t="shared" si="40"/>
        <v/>
      </c>
      <c r="K504" s="109" t="str">
        <f t="shared" si="41"/>
        <v/>
      </c>
      <c r="L504" s="110" t="str">
        <f t="shared" si="42"/>
        <v/>
      </c>
      <c r="AC504" s="78"/>
      <c r="AD504" s="78"/>
      <c r="AE504" s="78"/>
    </row>
    <row r="505" spans="2:31" ht="15" customHeight="1" x14ac:dyDescent="0.25">
      <c r="B505" s="106">
        <f t="shared" si="43"/>
        <v>35</v>
      </c>
      <c r="C505" s="107"/>
      <c r="D505" s="108" t="s">
        <v>93</v>
      </c>
      <c r="E505" s="108"/>
      <c r="F505" s="108"/>
      <c r="G505" s="109"/>
      <c r="H505" s="109"/>
      <c r="I505" s="109"/>
      <c r="J505" s="109" t="str">
        <f t="shared" si="40"/>
        <v/>
      </c>
      <c r="K505" s="109" t="str">
        <f t="shared" si="41"/>
        <v/>
      </c>
      <c r="L505" s="110" t="str">
        <f t="shared" si="42"/>
        <v/>
      </c>
      <c r="AC505" s="78"/>
      <c r="AD505" s="78"/>
      <c r="AE505" s="78"/>
    </row>
    <row r="506" spans="2:31" ht="15" customHeight="1" x14ac:dyDescent="0.25">
      <c r="B506" s="106">
        <f t="shared" si="43"/>
        <v>36</v>
      </c>
      <c r="C506" s="107"/>
      <c r="D506" s="108" t="s">
        <v>93</v>
      </c>
      <c r="E506" s="108"/>
      <c r="F506" s="108"/>
      <c r="G506" s="109"/>
      <c r="H506" s="109"/>
      <c r="I506" s="109"/>
      <c r="J506" s="109" t="str">
        <f t="shared" si="40"/>
        <v/>
      </c>
      <c r="K506" s="109" t="str">
        <f t="shared" si="41"/>
        <v/>
      </c>
      <c r="L506" s="110" t="str">
        <f t="shared" si="42"/>
        <v/>
      </c>
      <c r="AC506" s="78"/>
      <c r="AD506" s="78"/>
      <c r="AE506" s="78"/>
    </row>
    <row r="507" spans="2:31" ht="15" customHeight="1" x14ac:dyDescent="0.25">
      <c r="B507" s="106">
        <f t="shared" si="43"/>
        <v>37</v>
      </c>
      <c r="C507" s="107"/>
      <c r="D507" s="108" t="s">
        <v>93</v>
      </c>
      <c r="E507" s="108"/>
      <c r="F507" s="108"/>
      <c r="G507" s="109"/>
      <c r="H507" s="109"/>
      <c r="I507" s="109"/>
      <c r="J507" s="109" t="str">
        <f t="shared" si="40"/>
        <v/>
      </c>
      <c r="K507" s="109" t="str">
        <f t="shared" si="41"/>
        <v/>
      </c>
      <c r="L507" s="110" t="str">
        <f t="shared" si="42"/>
        <v/>
      </c>
      <c r="AC507" s="78"/>
      <c r="AD507" s="78"/>
      <c r="AE507" s="78"/>
    </row>
    <row r="508" spans="2:31" ht="15" customHeight="1" x14ac:dyDescent="0.25">
      <c r="B508" s="106">
        <f t="shared" si="43"/>
        <v>38</v>
      </c>
      <c r="C508" s="107"/>
      <c r="D508" s="108" t="s">
        <v>93</v>
      </c>
      <c r="E508" s="108"/>
      <c r="F508" s="108"/>
      <c r="G508" s="109"/>
      <c r="H508" s="109"/>
      <c r="I508" s="109"/>
      <c r="J508" s="109" t="str">
        <f t="shared" si="40"/>
        <v/>
      </c>
      <c r="K508" s="109" t="str">
        <f t="shared" si="41"/>
        <v/>
      </c>
      <c r="L508" s="110" t="str">
        <f t="shared" si="42"/>
        <v/>
      </c>
      <c r="AC508" s="78"/>
      <c r="AD508" s="78"/>
      <c r="AE508" s="78"/>
    </row>
    <row r="509" spans="2:31" ht="15" customHeight="1" x14ac:dyDescent="0.25">
      <c r="B509" s="106">
        <f t="shared" si="43"/>
        <v>39</v>
      </c>
      <c r="C509" s="107"/>
      <c r="D509" s="108" t="s">
        <v>93</v>
      </c>
      <c r="E509" s="108"/>
      <c r="F509" s="108"/>
      <c r="G509" s="109"/>
      <c r="H509" s="109"/>
      <c r="I509" s="109"/>
      <c r="J509" s="109" t="str">
        <f t="shared" si="40"/>
        <v/>
      </c>
      <c r="K509" s="109" t="str">
        <f t="shared" si="41"/>
        <v/>
      </c>
      <c r="L509" s="110" t="str">
        <f t="shared" si="42"/>
        <v/>
      </c>
      <c r="AC509" s="78"/>
      <c r="AD509" s="78"/>
      <c r="AE509" s="78"/>
    </row>
    <row r="510" spans="2:31" ht="15" customHeight="1" thickBot="1" x14ac:dyDescent="0.3">
      <c r="B510" s="113">
        <f t="shared" si="43"/>
        <v>40</v>
      </c>
      <c r="C510" s="114"/>
      <c r="D510" s="115" t="s">
        <v>93</v>
      </c>
      <c r="E510" s="115"/>
      <c r="F510" s="115"/>
      <c r="G510" s="116"/>
      <c r="H510" s="116"/>
      <c r="I510" s="116"/>
      <c r="J510" s="116" t="str">
        <f t="shared" si="40"/>
        <v/>
      </c>
      <c r="K510" s="116" t="str">
        <f t="shared" si="41"/>
        <v/>
      </c>
      <c r="L510" s="117" t="str">
        <f t="shared" si="42"/>
        <v/>
      </c>
      <c r="AC510" s="78"/>
      <c r="AD510" s="78"/>
      <c r="AE510" s="78"/>
    </row>
    <row r="511" spans="2:31" s="1" customFormat="1" ht="6" customHeight="1" thickTop="1" thickBot="1" x14ac:dyDescent="0.3"/>
    <row r="512" spans="2:31" ht="18" customHeight="1" thickBot="1" x14ac:dyDescent="0.3">
      <c r="B512" s="118"/>
      <c r="C512" s="119" t="s">
        <v>91</v>
      </c>
      <c r="D512" s="120"/>
      <c r="E512" s="120"/>
      <c r="F512" s="120"/>
      <c r="G512" s="120"/>
      <c r="H512" s="120"/>
      <c r="I512" s="121"/>
      <c r="J512" s="122">
        <f>SUM(J471:J510)</f>
        <v>0</v>
      </c>
      <c r="K512" s="122">
        <f>SUM(K471:K511)</f>
        <v>0</v>
      </c>
      <c r="L512" s="123">
        <f>+K512+J512</f>
        <v>0</v>
      </c>
    </row>
    <row r="513" spans="2:31" ht="18" customHeight="1" thickBot="1" x14ac:dyDescent="0.3">
      <c r="B513" s="118"/>
      <c r="C513" s="119" t="s">
        <v>2</v>
      </c>
      <c r="D513" s="120"/>
      <c r="E513" s="120"/>
      <c r="F513" s="120"/>
      <c r="G513" s="120"/>
      <c r="H513" s="120"/>
      <c r="I513" s="120"/>
      <c r="J513" s="124"/>
      <c r="K513" s="125"/>
      <c r="L513" s="126">
        <f>+L512+L470</f>
        <v>463.92800000000005</v>
      </c>
    </row>
    <row r="515" spans="2:31" ht="9" customHeight="1" thickBot="1" x14ac:dyDescent="0.3"/>
    <row r="516" spans="2:31" ht="25.5" customHeight="1" x14ac:dyDescent="0.25">
      <c r="B516" s="518" t="s">
        <v>51</v>
      </c>
      <c r="C516" s="521"/>
      <c r="D516" s="521"/>
      <c r="E516" s="521"/>
      <c r="F516" s="521"/>
      <c r="G516" s="521"/>
      <c r="H516" s="521"/>
      <c r="I516" s="521"/>
      <c r="J516" s="521"/>
      <c r="K516" s="521"/>
      <c r="L516" s="522"/>
    </row>
    <row r="517" spans="2:31" ht="15" customHeight="1" x14ac:dyDescent="0.25">
      <c r="B517" s="55"/>
      <c r="C517" s="56"/>
      <c r="D517" s="56"/>
      <c r="E517" s="56"/>
      <c r="F517" s="56"/>
      <c r="G517" s="56"/>
      <c r="H517" s="56"/>
      <c r="I517" s="56"/>
      <c r="J517" s="56"/>
      <c r="K517" s="57" t="s">
        <v>92</v>
      </c>
      <c r="L517" s="58">
        <f>+L460+1</f>
        <v>10</v>
      </c>
    </row>
    <row r="518" spans="2:31" ht="25.5" customHeight="1" x14ac:dyDescent="0.25">
      <c r="B518" s="59" t="s">
        <v>47</v>
      </c>
      <c r="C518" s="60"/>
      <c r="D518" s="60" t="s">
        <v>52</v>
      </c>
      <c r="E518" s="60" t="s">
        <v>71</v>
      </c>
      <c r="F518" s="20"/>
      <c r="G518" s="61"/>
      <c r="H518" s="61"/>
      <c r="I518" s="61"/>
      <c r="J518" s="61"/>
      <c r="K518" s="57"/>
      <c r="L518" s="62"/>
    </row>
    <row r="519" spans="2:31" ht="15" x14ac:dyDescent="0.25">
      <c r="B519" s="59" t="s">
        <v>896</v>
      </c>
      <c r="C519" s="60"/>
      <c r="D519" s="60" t="s">
        <v>52</v>
      </c>
      <c r="E519" s="60"/>
      <c r="F519" s="20"/>
      <c r="G519" s="63"/>
      <c r="H519" s="64"/>
      <c r="I519" s="63"/>
      <c r="J519" s="65"/>
      <c r="K519" s="57"/>
      <c r="L519" s="66"/>
    </row>
    <row r="520" spans="2:31" ht="15" x14ac:dyDescent="0.25">
      <c r="B520" s="59" t="s">
        <v>69</v>
      </c>
      <c r="C520" s="67"/>
      <c r="D520" s="68" t="s">
        <v>52</v>
      </c>
      <c r="E520" s="68">
        <v>1</v>
      </c>
      <c r="F520" s="20"/>
      <c r="G520" s="63"/>
      <c r="H520" s="63"/>
      <c r="I520" s="63"/>
      <c r="J520" s="65"/>
      <c r="K520" s="57"/>
      <c r="L520" s="66"/>
    </row>
    <row r="521" spans="2:31" ht="15" x14ac:dyDescent="0.25">
      <c r="B521" s="59" t="s">
        <v>53</v>
      </c>
      <c r="C521" s="60"/>
      <c r="D521" s="60" t="s">
        <v>52</v>
      </c>
      <c r="E521" s="60" t="s">
        <v>94</v>
      </c>
      <c r="F521" s="20"/>
      <c r="G521" s="63"/>
      <c r="H521" s="63"/>
      <c r="I521" s="63"/>
      <c r="J521" s="65"/>
      <c r="K521" s="57"/>
      <c r="L521" s="66"/>
    </row>
    <row r="522" spans="2:31" ht="15" customHeight="1" thickBot="1" x14ac:dyDescent="0.3">
      <c r="B522" s="69" t="s">
        <v>54</v>
      </c>
      <c r="C522" s="70"/>
      <c r="D522" s="70" t="s">
        <v>52</v>
      </c>
      <c r="E522" s="70"/>
      <c r="F522" s="71"/>
      <c r="G522" s="71"/>
      <c r="H522" s="71"/>
      <c r="I522" s="71"/>
      <c r="J522" s="71"/>
      <c r="K522" s="70" t="s">
        <v>55</v>
      </c>
      <c r="L522" s="72"/>
    </row>
    <row r="523" spans="2:31" ht="4.5" customHeight="1" thickBot="1" x14ac:dyDescent="0.3">
      <c r="B523" s="73"/>
      <c r="C523" s="74"/>
      <c r="D523" s="75"/>
      <c r="E523" s="75"/>
      <c r="F523" s="76"/>
      <c r="G523" s="77"/>
      <c r="K523" s="78"/>
    </row>
    <row r="524" spans="2:31" ht="18" customHeight="1" thickTop="1" x14ac:dyDescent="0.25">
      <c r="B524" s="79" t="s">
        <v>1</v>
      </c>
      <c r="C524" s="80" t="s">
        <v>1</v>
      </c>
      <c r="D524" s="80"/>
      <c r="E524" s="80"/>
      <c r="F524" s="81"/>
      <c r="G524" s="82" t="s">
        <v>56</v>
      </c>
      <c r="H524" s="82"/>
      <c r="I524" s="83"/>
      <c r="J524" s="80"/>
      <c r="K524" s="84"/>
      <c r="L524" s="85" t="s">
        <v>2</v>
      </c>
    </row>
    <row r="525" spans="2:31" ht="38.25" customHeight="1" thickBot="1" x14ac:dyDescent="0.3">
      <c r="B525" s="86" t="s">
        <v>57</v>
      </c>
      <c r="C525" s="87" t="s">
        <v>82</v>
      </c>
      <c r="D525" s="88" t="s">
        <v>74</v>
      </c>
      <c r="E525" s="89" t="s">
        <v>68</v>
      </c>
      <c r="F525" s="90" t="s">
        <v>58</v>
      </c>
      <c r="G525" s="91" t="s">
        <v>60</v>
      </c>
      <c r="H525" s="91" t="s">
        <v>59</v>
      </c>
      <c r="I525" s="90" t="s">
        <v>61</v>
      </c>
      <c r="J525" s="92" t="s">
        <v>62</v>
      </c>
      <c r="K525" s="87" t="s">
        <v>63</v>
      </c>
      <c r="L525" s="93" t="s">
        <v>64</v>
      </c>
    </row>
    <row r="526" spans="2:31" s="1" customFormat="1" ht="4.5" customHeight="1" thickTop="1" thickBot="1" x14ac:dyDescent="0.3">
      <c r="B526" s="94"/>
      <c r="C526" s="94"/>
      <c r="D526" s="94"/>
      <c r="E526" s="94"/>
      <c r="F526" s="94"/>
      <c r="G526" s="94"/>
      <c r="H526" s="94"/>
      <c r="I526" s="94"/>
      <c r="J526" s="94"/>
      <c r="K526" s="94"/>
      <c r="L526" s="94"/>
    </row>
    <row r="527" spans="2:31" ht="18" customHeight="1" thickBot="1" x14ac:dyDescent="0.3">
      <c r="B527" s="95"/>
      <c r="C527" s="96" t="s">
        <v>65</v>
      </c>
      <c r="D527" s="97"/>
      <c r="E527" s="97"/>
      <c r="F527" s="98"/>
      <c r="G527" s="99"/>
      <c r="H527" s="99"/>
      <c r="I527" s="99"/>
      <c r="J527" s="97"/>
      <c r="K527" s="97"/>
      <c r="L527" s="100">
        <f>+L513</f>
        <v>463.92800000000005</v>
      </c>
    </row>
    <row r="528" spans="2:31" ht="15" customHeight="1" thickTop="1" x14ac:dyDescent="0.25">
      <c r="B528" s="101">
        <f t="shared" ref="B528:B533" si="44">+B527+1</f>
        <v>1</v>
      </c>
      <c r="C528" s="131"/>
      <c r="D528" s="103" t="s">
        <v>93</v>
      </c>
      <c r="E528" s="103"/>
      <c r="F528" s="103"/>
      <c r="G528" s="104"/>
      <c r="H528" s="104"/>
      <c r="I528" s="104"/>
      <c r="J528" s="104" t="str">
        <f>IF($E528&lt;0,$E528*$F528*$G528*$H528*$I528,IF($E528&gt;0,"",""))</f>
        <v/>
      </c>
      <c r="K528" s="104" t="str">
        <f>IF($E528&gt;0,$E528*$F528*$G528*$H528*$I528,IF($F528&lt;0,"",""))</f>
        <v/>
      </c>
      <c r="L528" s="105" t="str">
        <f>+K528</f>
        <v/>
      </c>
      <c r="AC528" s="78"/>
      <c r="AD528" s="78"/>
      <c r="AE528" s="78"/>
    </row>
    <row r="529" spans="2:31" ht="15" customHeight="1" x14ac:dyDescent="0.25">
      <c r="B529" s="106">
        <f t="shared" si="44"/>
        <v>2</v>
      </c>
      <c r="C529" s="107"/>
      <c r="D529" s="108" t="s">
        <v>93</v>
      </c>
      <c r="E529" s="108"/>
      <c r="F529" s="108"/>
      <c r="G529" s="109"/>
      <c r="H529" s="109"/>
      <c r="I529" s="109"/>
      <c r="J529" s="109" t="str">
        <f>IF($E529&lt;0,$E529*$F529*$G529*$H529*$I529,IF($E529&gt;0,"",""))</f>
        <v/>
      </c>
      <c r="K529" s="109" t="str">
        <f>IF($E529&gt;0,$E529*$F529*$G529*$H529*$I529,IF($F529&lt;0,"",""))</f>
        <v/>
      </c>
      <c r="L529" s="110" t="str">
        <f>+K529</f>
        <v/>
      </c>
      <c r="AC529" s="78"/>
      <c r="AD529" s="78"/>
      <c r="AE529" s="78"/>
    </row>
    <row r="530" spans="2:31" ht="15" customHeight="1" x14ac:dyDescent="0.25">
      <c r="B530" s="106">
        <f t="shared" si="44"/>
        <v>3</v>
      </c>
      <c r="C530" s="107"/>
      <c r="D530" s="108" t="s">
        <v>93</v>
      </c>
      <c r="E530" s="108"/>
      <c r="F530" s="108"/>
      <c r="G530" s="109"/>
      <c r="H530" s="109"/>
      <c r="I530" s="109"/>
      <c r="J530" s="109" t="str">
        <f>IF($E530&lt;0,$E530*$F530*$G530*$H530*$I530,IF($E530&gt;0,"",""))</f>
        <v/>
      </c>
      <c r="K530" s="109" t="str">
        <f>IF($E530&gt;0,$E530*$F530*$G530*$H530*$I530,IF($F530&lt;0,"",""))</f>
        <v/>
      </c>
      <c r="L530" s="110" t="str">
        <f>+K530</f>
        <v/>
      </c>
      <c r="AC530" s="78"/>
      <c r="AD530" s="78"/>
      <c r="AE530" s="78"/>
    </row>
    <row r="531" spans="2:31" ht="15" customHeight="1" x14ac:dyDescent="0.25">
      <c r="B531" s="106">
        <f t="shared" si="44"/>
        <v>4</v>
      </c>
      <c r="C531" s="107"/>
      <c r="D531" s="108" t="s">
        <v>93</v>
      </c>
      <c r="E531" s="108"/>
      <c r="F531" s="108"/>
      <c r="G531" s="109"/>
      <c r="H531" s="109"/>
      <c r="I531" s="109"/>
      <c r="J531" s="109" t="str">
        <f t="shared" ref="J531:J567" si="45">IF($E531&lt;0,$E531*$F531*$G531*$H531*$I531,IF($E531&gt;0,"",""))</f>
        <v/>
      </c>
      <c r="K531" s="109" t="str">
        <f t="shared" ref="K531:K567" si="46">IF($E531&gt;0,$E531*$F531*$G531*$H531*$I531,IF($F531&lt;0,"",""))</f>
        <v/>
      </c>
      <c r="L531" s="110" t="str">
        <f t="shared" ref="L531:L567" si="47">+K531</f>
        <v/>
      </c>
      <c r="AC531" s="78"/>
      <c r="AD531" s="78"/>
      <c r="AE531" s="78"/>
    </row>
    <row r="532" spans="2:31" ht="15" customHeight="1" x14ac:dyDescent="0.25">
      <c r="B532" s="106">
        <f t="shared" si="44"/>
        <v>5</v>
      </c>
      <c r="C532" s="107"/>
      <c r="D532" s="108" t="s">
        <v>93</v>
      </c>
      <c r="E532" s="108"/>
      <c r="F532" s="108"/>
      <c r="G532" s="109"/>
      <c r="H532" s="109"/>
      <c r="I532" s="109"/>
      <c r="J532" s="109" t="str">
        <f t="shared" si="45"/>
        <v/>
      </c>
      <c r="K532" s="109" t="str">
        <f t="shared" si="46"/>
        <v/>
      </c>
      <c r="L532" s="110" t="str">
        <f t="shared" si="47"/>
        <v/>
      </c>
      <c r="AC532" s="78"/>
      <c r="AD532" s="78"/>
      <c r="AE532" s="78"/>
    </row>
    <row r="533" spans="2:31" ht="15" customHeight="1" x14ac:dyDescent="0.25">
      <c r="B533" s="106">
        <f t="shared" si="44"/>
        <v>6</v>
      </c>
      <c r="C533" s="107"/>
      <c r="D533" s="108" t="s">
        <v>93</v>
      </c>
      <c r="E533" s="108"/>
      <c r="F533" s="108"/>
      <c r="G533" s="109"/>
      <c r="H533" s="109"/>
      <c r="I533" s="109"/>
      <c r="J533" s="109" t="str">
        <f t="shared" si="45"/>
        <v/>
      </c>
      <c r="K533" s="109" t="str">
        <f t="shared" si="46"/>
        <v/>
      </c>
      <c r="L533" s="110" t="str">
        <f t="shared" si="47"/>
        <v/>
      </c>
      <c r="AC533" s="78"/>
      <c r="AD533" s="78"/>
      <c r="AE533" s="78"/>
    </row>
    <row r="534" spans="2:31" ht="15" customHeight="1" x14ac:dyDescent="0.25">
      <c r="B534" s="106">
        <f t="shared" ref="B534:B567" si="48">+B533+1</f>
        <v>7</v>
      </c>
      <c r="C534" s="107"/>
      <c r="D534" s="108" t="s">
        <v>93</v>
      </c>
      <c r="E534" s="108"/>
      <c r="F534" s="108"/>
      <c r="G534" s="109"/>
      <c r="H534" s="109"/>
      <c r="I534" s="109"/>
      <c r="J534" s="109" t="str">
        <f t="shared" si="45"/>
        <v/>
      </c>
      <c r="K534" s="109" t="str">
        <f t="shared" si="46"/>
        <v/>
      </c>
      <c r="L534" s="110" t="str">
        <f t="shared" si="47"/>
        <v/>
      </c>
      <c r="AC534" s="78"/>
      <c r="AD534" s="78"/>
      <c r="AE534" s="78"/>
    </row>
    <row r="535" spans="2:31" ht="15" customHeight="1" x14ac:dyDescent="0.25">
      <c r="B535" s="106">
        <f t="shared" si="48"/>
        <v>8</v>
      </c>
      <c r="C535" s="107"/>
      <c r="D535" s="108" t="s">
        <v>93</v>
      </c>
      <c r="E535" s="108"/>
      <c r="F535" s="108"/>
      <c r="G535" s="109"/>
      <c r="H535" s="109"/>
      <c r="I535" s="109"/>
      <c r="J535" s="109" t="str">
        <f t="shared" si="45"/>
        <v/>
      </c>
      <c r="K535" s="109" t="str">
        <f t="shared" si="46"/>
        <v/>
      </c>
      <c r="L535" s="110" t="str">
        <f t="shared" si="47"/>
        <v/>
      </c>
      <c r="AC535" s="78"/>
      <c r="AD535" s="78"/>
      <c r="AE535" s="78"/>
    </row>
    <row r="536" spans="2:31" ht="15" customHeight="1" x14ac:dyDescent="0.25">
      <c r="B536" s="106">
        <f t="shared" si="48"/>
        <v>9</v>
      </c>
      <c r="C536" s="107"/>
      <c r="D536" s="108" t="s">
        <v>93</v>
      </c>
      <c r="E536" s="108"/>
      <c r="F536" s="108"/>
      <c r="G536" s="109"/>
      <c r="H536" s="109"/>
      <c r="I536" s="109"/>
      <c r="J536" s="109" t="str">
        <f t="shared" si="45"/>
        <v/>
      </c>
      <c r="K536" s="109" t="str">
        <f t="shared" si="46"/>
        <v/>
      </c>
      <c r="L536" s="110" t="str">
        <f t="shared" si="47"/>
        <v/>
      </c>
      <c r="AC536" s="78"/>
      <c r="AD536" s="78"/>
      <c r="AE536" s="78"/>
    </row>
    <row r="537" spans="2:31" ht="15" customHeight="1" x14ac:dyDescent="0.25">
      <c r="B537" s="106">
        <f t="shared" si="48"/>
        <v>10</v>
      </c>
      <c r="C537" s="107"/>
      <c r="D537" s="108" t="s">
        <v>93</v>
      </c>
      <c r="E537" s="108"/>
      <c r="F537" s="108"/>
      <c r="G537" s="109"/>
      <c r="H537" s="109"/>
      <c r="I537" s="109"/>
      <c r="J537" s="109" t="str">
        <f t="shared" si="45"/>
        <v/>
      </c>
      <c r="K537" s="109" t="str">
        <f t="shared" si="46"/>
        <v/>
      </c>
      <c r="L537" s="110" t="str">
        <f t="shared" si="47"/>
        <v/>
      </c>
      <c r="AC537" s="78"/>
      <c r="AD537" s="78"/>
      <c r="AE537" s="78"/>
    </row>
    <row r="538" spans="2:31" ht="15" customHeight="1" x14ac:dyDescent="0.25">
      <c r="B538" s="106">
        <f t="shared" si="48"/>
        <v>11</v>
      </c>
      <c r="C538" s="107"/>
      <c r="D538" s="108" t="s">
        <v>93</v>
      </c>
      <c r="E538" s="108"/>
      <c r="F538" s="108"/>
      <c r="G538" s="109"/>
      <c r="H538" s="109"/>
      <c r="I538" s="109"/>
      <c r="J538" s="109" t="str">
        <f t="shared" si="45"/>
        <v/>
      </c>
      <c r="K538" s="109" t="str">
        <f t="shared" si="46"/>
        <v/>
      </c>
      <c r="L538" s="110" t="str">
        <f t="shared" si="47"/>
        <v/>
      </c>
      <c r="AC538" s="78"/>
      <c r="AD538" s="78"/>
      <c r="AE538" s="78"/>
    </row>
    <row r="539" spans="2:31" ht="15" customHeight="1" x14ac:dyDescent="0.25">
      <c r="B539" s="106">
        <f t="shared" si="48"/>
        <v>12</v>
      </c>
      <c r="C539" s="107"/>
      <c r="D539" s="108" t="s">
        <v>93</v>
      </c>
      <c r="E539" s="108"/>
      <c r="F539" s="108"/>
      <c r="G539" s="109"/>
      <c r="H539" s="109"/>
      <c r="I539" s="109"/>
      <c r="J539" s="109" t="str">
        <f t="shared" si="45"/>
        <v/>
      </c>
      <c r="K539" s="109" t="str">
        <f t="shared" si="46"/>
        <v/>
      </c>
      <c r="L539" s="110" t="str">
        <f t="shared" si="47"/>
        <v/>
      </c>
      <c r="AC539" s="78"/>
      <c r="AD539" s="78"/>
      <c r="AE539" s="78"/>
    </row>
    <row r="540" spans="2:31" ht="15" customHeight="1" x14ac:dyDescent="0.25">
      <c r="B540" s="106">
        <f t="shared" si="48"/>
        <v>13</v>
      </c>
      <c r="C540" s="107"/>
      <c r="D540" s="108" t="s">
        <v>93</v>
      </c>
      <c r="E540" s="108"/>
      <c r="F540" s="108"/>
      <c r="G540" s="109"/>
      <c r="H540" s="109"/>
      <c r="I540" s="109"/>
      <c r="J540" s="109" t="str">
        <f t="shared" si="45"/>
        <v/>
      </c>
      <c r="K540" s="109" t="str">
        <f t="shared" si="46"/>
        <v/>
      </c>
      <c r="L540" s="110" t="str">
        <f t="shared" si="47"/>
        <v/>
      </c>
      <c r="AC540" s="78"/>
      <c r="AD540" s="78"/>
      <c r="AE540" s="78"/>
    </row>
    <row r="541" spans="2:31" ht="15" customHeight="1" x14ac:dyDescent="0.25">
      <c r="B541" s="106">
        <f t="shared" si="48"/>
        <v>14</v>
      </c>
      <c r="C541" s="107"/>
      <c r="D541" s="108" t="s">
        <v>93</v>
      </c>
      <c r="E541" s="108"/>
      <c r="F541" s="108"/>
      <c r="G541" s="109"/>
      <c r="H541" s="109"/>
      <c r="I541" s="109"/>
      <c r="J541" s="109" t="str">
        <f t="shared" si="45"/>
        <v/>
      </c>
      <c r="K541" s="109" t="str">
        <f t="shared" si="46"/>
        <v/>
      </c>
      <c r="L541" s="110" t="str">
        <f t="shared" si="47"/>
        <v/>
      </c>
      <c r="AC541" s="78"/>
      <c r="AD541" s="78"/>
      <c r="AE541" s="78"/>
    </row>
    <row r="542" spans="2:31" ht="15" customHeight="1" x14ac:dyDescent="0.25">
      <c r="B542" s="106">
        <f t="shared" si="48"/>
        <v>15</v>
      </c>
      <c r="C542" s="107"/>
      <c r="D542" s="108" t="s">
        <v>93</v>
      </c>
      <c r="E542" s="108"/>
      <c r="F542" s="108"/>
      <c r="G542" s="109"/>
      <c r="H542" s="109"/>
      <c r="I542" s="109"/>
      <c r="J542" s="109" t="str">
        <f t="shared" si="45"/>
        <v/>
      </c>
      <c r="K542" s="109" t="str">
        <f t="shared" si="46"/>
        <v/>
      </c>
      <c r="L542" s="110" t="str">
        <f t="shared" si="47"/>
        <v/>
      </c>
      <c r="AC542" s="78"/>
      <c r="AD542" s="78"/>
      <c r="AE542" s="78"/>
    </row>
    <row r="543" spans="2:31" ht="15" customHeight="1" x14ac:dyDescent="0.25">
      <c r="B543" s="106">
        <f t="shared" si="48"/>
        <v>16</v>
      </c>
      <c r="C543" s="107"/>
      <c r="D543" s="108" t="s">
        <v>93</v>
      </c>
      <c r="E543" s="108"/>
      <c r="F543" s="108"/>
      <c r="G543" s="109"/>
      <c r="H543" s="109"/>
      <c r="I543" s="109"/>
      <c r="J543" s="109" t="str">
        <f t="shared" si="45"/>
        <v/>
      </c>
      <c r="K543" s="109" t="str">
        <f t="shared" si="46"/>
        <v/>
      </c>
      <c r="L543" s="110" t="str">
        <f t="shared" si="47"/>
        <v/>
      </c>
      <c r="AC543" s="78"/>
      <c r="AD543" s="78"/>
      <c r="AE543" s="78"/>
    </row>
    <row r="544" spans="2:31" ht="15" customHeight="1" x14ac:dyDescent="0.25">
      <c r="B544" s="106">
        <f t="shared" si="48"/>
        <v>17</v>
      </c>
      <c r="C544" s="107"/>
      <c r="D544" s="108" t="s">
        <v>93</v>
      </c>
      <c r="E544" s="108"/>
      <c r="F544" s="108"/>
      <c r="G544" s="109"/>
      <c r="H544" s="109"/>
      <c r="I544" s="109"/>
      <c r="J544" s="109" t="str">
        <f t="shared" si="45"/>
        <v/>
      </c>
      <c r="K544" s="109" t="str">
        <f t="shared" si="46"/>
        <v/>
      </c>
      <c r="L544" s="110" t="str">
        <f t="shared" si="47"/>
        <v/>
      </c>
      <c r="AC544" s="78"/>
      <c r="AD544" s="78"/>
      <c r="AE544" s="78"/>
    </row>
    <row r="545" spans="2:31" ht="15" customHeight="1" x14ac:dyDescent="0.25">
      <c r="B545" s="106">
        <f t="shared" si="48"/>
        <v>18</v>
      </c>
      <c r="C545" s="107"/>
      <c r="D545" s="108" t="s">
        <v>93</v>
      </c>
      <c r="E545" s="108"/>
      <c r="F545" s="108"/>
      <c r="G545" s="109"/>
      <c r="H545" s="109"/>
      <c r="I545" s="109"/>
      <c r="J545" s="109" t="str">
        <f t="shared" si="45"/>
        <v/>
      </c>
      <c r="K545" s="109" t="str">
        <f t="shared" si="46"/>
        <v/>
      </c>
      <c r="L545" s="110" t="str">
        <f t="shared" si="47"/>
        <v/>
      </c>
      <c r="AC545" s="78"/>
      <c r="AD545" s="78"/>
      <c r="AE545" s="78"/>
    </row>
    <row r="546" spans="2:31" ht="15" customHeight="1" x14ac:dyDescent="0.25">
      <c r="B546" s="106">
        <f t="shared" si="48"/>
        <v>19</v>
      </c>
      <c r="C546" s="107"/>
      <c r="D546" s="108" t="s">
        <v>93</v>
      </c>
      <c r="E546" s="108"/>
      <c r="F546" s="108"/>
      <c r="G546" s="109"/>
      <c r="H546" s="109"/>
      <c r="I546" s="109"/>
      <c r="J546" s="109" t="str">
        <f t="shared" si="45"/>
        <v/>
      </c>
      <c r="K546" s="109" t="str">
        <f t="shared" si="46"/>
        <v/>
      </c>
      <c r="L546" s="110" t="str">
        <f t="shared" si="47"/>
        <v/>
      </c>
      <c r="AC546" s="78"/>
      <c r="AD546" s="78"/>
      <c r="AE546" s="78"/>
    </row>
    <row r="547" spans="2:31" ht="15" customHeight="1" x14ac:dyDescent="0.25">
      <c r="B547" s="106">
        <f t="shared" si="48"/>
        <v>20</v>
      </c>
      <c r="C547" s="107"/>
      <c r="D547" s="108" t="s">
        <v>93</v>
      </c>
      <c r="E547" s="108"/>
      <c r="F547" s="108"/>
      <c r="G547" s="109"/>
      <c r="H547" s="109"/>
      <c r="I547" s="109"/>
      <c r="J547" s="109" t="str">
        <f t="shared" si="45"/>
        <v/>
      </c>
      <c r="K547" s="109" t="str">
        <f t="shared" si="46"/>
        <v/>
      </c>
      <c r="L547" s="110" t="str">
        <f t="shared" si="47"/>
        <v/>
      </c>
      <c r="AC547" s="78"/>
      <c r="AD547" s="78"/>
      <c r="AE547" s="78"/>
    </row>
    <row r="548" spans="2:31" ht="15" customHeight="1" x14ac:dyDescent="0.25">
      <c r="B548" s="106">
        <f t="shared" si="48"/>
        <v>21</v>
      </c>
      <c r="C548" s="107"/>
      <c r="D548" s="108" t="s">
        <v>93</v>
      </c>
      <c r="E548" s="108"/>
      <c r="F548" s="108"/>
      <c r="G548" s="109"/>
      <c r="H548" s="109"/>
      <c r="I548" s="109"/>
      <c r="J548" s="109" t="str">
        <f t="shared" si="45"/>
        <v/>
      </c>
      <c r="K548" s="109" t="str">
        <f t="shared" si="46"/>
        <v/>
      </c>
      <c r="L548" s="110" t="str">
        <f t="shared" si="47"/>
        <v/>
      </c>
      <c r="AC548" s="78"/>
      <c r="AD548" s="78"/>
      <c r="AE548" s="78"/>
    </row>
    <row r="549" spans="2:31" ht="15" customHeight="1" x14ac:dyDescent="0.25">
      <c r="B549" s="106">
        <f t="shared" si="48"/>
        <v>22</v>
      </c>
      <c r="C549" s="107"/>
      <c r="D549" s="108" t="s">
        <v>93</v>
      </c>
      <c r="E549" s="108"/>
      <c r="F549" s="108"/>
      <c r="G549" s="109"/>
      <c r="H549" s="109"/>
      <c r="I549" s="109"/>
      <c r="J549" s="109" t="str">
        <f t="shared" si="45"/>
        <v/>
      </c>
      <c r="K549" s="109" t="str">
        <f t="shared" si="46"/>
        <v/>
      </c>
      <c r="L549" s="110" t="str">
        <f t="shared" si="47"/>
        <v/>
      </c>
      <c r="AC549" s="78"/>
      <c r="AD549" s="78"/>
      <c r="AE549" s="78"/>
    </row>
    <row r="550" spans="2:31" ht="15" customHeight="1" x14ac:dyDescent="0.25">
      <c r="B550" s="106">
        <f t="shared" si="48"/>
        <v>23</v>
      </c>
      <c r="C550" s="107"/>
      <c r="D550" s="108" t="s">
        <v>93</v>
      </c>
      <c r="E550" s="108"/>
      <c r="F550" s="108"/>
      <c r="G550" s="109"/>
      <c r="H550" s="109"/>
      <c r="I550" s="109"/>
      <c r="J550" s="109" t="str">
        <f t="shared" si="45"/>
        <v/>
      </c>
      <c r="K550" s="109" t="str">
        <f t="shared" si="46"/>
        <v/>
      </c>
      <c r="L550" s="110" t="str">
        <f t="shared" si="47"/>
        <v/>
      </c>
      <c r="AC550" s="78"/>
      <c r="AD550" s="78"/>
      <c r="AE550" s="78"/>
    </row>
    <row r="551" spans="2:31" ht="15" customHeight="1" x14ac:dyDescent="0.25">
      <c r="B551" s="106">
        <f t="shared" si="48"/>
        <v>24</v>
      </c>
      <c r="C551" s="107"/>
      <c r="D551" s="108" t="s">
        <v>93</v>
      </c>
      <c r="E551" s="108"/>
      <c r="F551" s="108"/>
      <c r="G551" s="109"/>
      <c r="H551" s="109"/>
      <c r="I551" s="109"/>
      <c r="J551" s="109" t="str">
        <f t="shared" si="45"/>
        <v/>
      </c>
      <c r="K551" s="109" t="str">
        <f t="shared" si="46"/>
        <v/>
      </c>
      <c r="L551" s="110" t="str">
        <f t="shared" si="47"/>
        <v/>
      </c>
      <c r="AC551" s="78"/>
      <c r="AD551" s="78"/>
      <c r="AE551" s="78"/>
    </row>
    <row r="552" spans="2:31" ht="15" customHeight="1" x14ac:dyDescent="0.25">
      <c r="B552" s="106">
        <f t="shared" si="48"/>
        <v>25</v>
      </c>
      <c r="C552" s="107"/>
      <c r="D552" s="108" t="s">
        <v>93</v>
      </c>
      <c r="E552" s="108"/>
      <c r="F552" s="108"/>
      <c r="G552" s="109"/>
      <c r="H552" s="109"/>
      <c r="I552" s="109"/>
      <c r="J552" s="109" t="str">
        <f t="shared" si="45"/>
        <v/>
      </c>
      <c r="K552" s="109" t="str">
        <f t="shared" si="46"/>
        <v/>
      </c>
      <c r="L552" s="110" t="str">
        <f t="shared" si="47"/>
        <v/>
      </c>
      <c r="AC552" s="78"/>
      <c r="AD552" s="78"/>
      <c r="AE552" s="78"/>
    </row>
    <row r="553" spans="2:31" ht="15" customHeight="1" x14ac:dyDescent="0.25">
      <c r="B553" s="106">
        <f t="shared" si="48"/>
        <v>26</v>
      </c>
      <c r="C553" s="107"/>
      <c r="D553" s="108" t="s">
        <v>93</v>
      </c>
      <c r="E553" s="108"/>
      <c r="F553" s="108"/>
      <c r="G553" s="109"/>
      <c r="H553" s="109"/>
      <c r="I553" s="109"/>
      <c r="J553" s="109" t="str">
        <f t="shared" si="45"/>
        <v/>
      </c>
      <c r="K553" s="109" t="str">
        <f t="shared" si="46"/>
        <v/>
      </c>
      <c r="L553" s="110" t="str">
        <f t="shared" si="47"/>
        <v/>
      </c>
      <c r="AC553" s="78"/>
      <c r="AD553" s="78"/>
      <c r="AE553" s="78"/>
    </row>
    <row r="554" spans="2:31" ht="15" customHeight="1" x14ac:dyDescent="0.25">
      <c r="B554" s="106">
        <f t="shared" si="48"/>
        <v>27</v>
      </c>
      <c r="C554" s="107"/>
      <c r="D554" s="108" t="s">
        <v>93</v>
      </c>
      <c r="E554" s="108"/>
      <c r="F554" s="108"/>
      <c r="G554" s="109"/>
      <c r="H554" s="109"/>
      <c r="I554" s="109"/>
      <c r="J554" s="109" t="str">
        <f t="shared" si="45"/>
        <v/>
      </c>
      <c r="K554" s="109" t="str">
        <f t="shared" si="46"/>
        <v/>
      </c>
      <c r="L554" s="110" t="str">
        <f t="shared" si="47"/>
        <v/>
      </c>
      <c r="AC554" s="78"/>
      <c r="AD554" s="78"/>
      <c r="AE554" s="78"/>
    </row>
    <row r="555" spans="2:31" ht="15" customHeight="1" x14ac:dyDescent="0.25">
      <c r="B555" s="106">
        <f t="shared" si="48"/>
        <v>28</v>
      </c>
      <c r="C555" s="107"/>
      <c r="D555" s="108" t="s">
        <v>93</v>
      </c>
      <c r="E555" s="108"/>
      <c r="F555" s="108"/>
      <c r="G555" s="109"/>
      <c r="H555" s="109"/>
      <c r="I555" s="109"/>
      <c r="J555" s="109" t="str">
        <f t="shared" si="45"/>
        <v/>
      </c>
      <c r="K555" s="109" t="str">
        <f t="shared" si="46"/>
        <v/>
      </c>
      <c r="L555" s="110" t="str">
        <f t="shared" si="47"/>
        <v/>
      </c>
      <c r="AC555" s="78"/>
      <c r="AD555" s="78"/>
      <c r="AE555" s="78"/>
    </row>
    <row r="556" spans="2:31" ht="15" customHeight="1" x14ac:dyDescent="0.25">
      <c r="B556" s="106">
        <f t="shared" si="48"/>
        <v>29</v>
      </c>
      <c r="C556" s="107"/>
      <c r="D556" s="108" t="s">
        <v>93</v>
      </c>
      <c r="E556" s="108"/>
      <c r="F556" s="108"/>
      <c r="G556" s="109"/>
      <c r="H556" s="109"/>
      <c r="I556" s="109"/>
      <c r="J556" s="109" t="str">
        <f t="shared" si="45"/>
        <v/>
      </c>
      <c r="K556" s="109" t="str">
        <f t="shared" si="46"/>
        <v/>
      </c>
      <c r="L556" s="110" t="str">
        <f t="shared" si="47"/>
        <v/>
      </c>
      <c r="AC556" s="78"/>
      <c r="AD556" s="78"/>
      <c r="AE556" s="78"/>
    </row>
    <row r="557" spans="2:31" ht="15" customHeight="1" x14ac:dyDescent="0.25">
      <c r="B557" s="106">
        <f t="shared" si="48"/>
        <v>30</v>
      </c>
      <c r="C557" s="107"/>
      <c r="D557" s="108" t="s">
        <v>93</v>
      </c>
      <c r="E557" s="108"/>
      <c r="F557" s="108"/>
      <c r="G557" s="109"/>
      <c r="H557" s="109"/>
      <c r="I557" s="109"/>
      <c r="J557" s="109" t="str">
        <f t="shared" si="45"/>
        <v/>
      </c>
      <c r="K557" s="109" t="str">
        <f t="shared" si="46"/>
        <v/>
      </c>
      <c r="L557" s="110" t="str">
        <f t="shared" si="47"/>
        <v/>
      </c>
      <c r="AC557" s="78"/>
      <c r="AD557" s="78"/>
      <c r="AE557" s="78"/>
    </row>
    <row r="558" spans="2:31" ht="15" customHeight="1" x14ac:dyDescent="0.25">
      <c r="B558" s="106">
        <f t="shared" si="48"/>
        <v>31</v>
      </c>
      <c r="C558" s="107"/>
      <c r="D558" s="108" t="s">
        <v>93</v>
      </c>
      <c r="E558" s="108"/>
      <c r="F558" s="108"/>
      <c r="G558" s="109"/>
      <c r="H558" s="109"/>
      <c r="I558" s="109"/>
      <c r="J558" s="109" t="str">
        <f t="shared" si="45"/>
        <v/>
      </c>
      <c r="K558" s="109" t="str">
        <f t="shared" si="46"/>
        <v/>
      </c>
      <c r="L558" s="110" t="str">
        <f t="shared" si="47"/>
        <v/>
      </c>
      <c r="AC558" s="78"/>
      <c r="AD558" s="78"/>
      <c r="AE558" s="78"/>
    </row>
    <row r="559" spans="2:31" ht="15" customHeight="1" x14ac:dyDescent="0.25">
      <c r="B559" s="106">
        <f t="shared" si="48"/>
        <v>32</v>
      </c>
      <c r="C559" s="107"/>
      <c r="D559" s="108" t="s">
        <v>93</v>
      </c>
      <c r="E559" s="108"/>
      <c r="F559" s="108"/>
      <c r="G559" s="109"/>
      <c r="H559" s="109"/>
      <c r="I559" s="109"/>
      <c r="J559" s="109" t="str">
        <f t="shared" si="45"/>
        <v/>
      </c>
      <c r="K559" s="109" t="str">
        <f t="shared" si="46"/>
        <v/>
      </c>
      <c r="L559" s="110" t="str">
        <f t="shared" si="47"/>
        <v/>
      </c>
      <c r="AC559" s="78"/>
      <c r="AD559" s="78"/>
      <c r="AE559" s="78"/>
    </row>
    <row r="560" spans="2:31" ht="15" customHeight="1" x14ac:dyDescent="0.25">
      <c r="B560" s="106">
        <f t="shared" si="48"/>
        <v>33</v>
      </c>
      <c r="C560" s="107"/>
      <c r="D560" s="108" t="s">
        <v>93</v>
      </c>
      <c r="E560" s="108"/>
      <c r="F560" s="108"/>
      <c r="G560" s="109"/>
      <c r="H560" s="109"/>
      <c r="I560" s="109"/>
      <c r="J560" s="109" t="str">
        <f t="shared" si="45"/>
        <v/>
      </c>
      <c r="K560" s="109" t="str">
        <f t="shared" si="46"/>
        <v/>
      </c>
      <c r="L560" s="110" t="str">
        <f t="shared" si="47"/>
        <v/>
      </c>
      <c r="AC560" s="78"/>
      <c r="AD560" s="78"/>
      <c r="AE560" s="78"/>
    </row>
    <row r="561" spans="2:31" ht="15" customHeight="1" x14ac:dyDescent="0.25">
      <c r="B561" s="106">
        <f t="shared" si="48"/>
        <v>34</v>
      </c>
      <c r="C561" s="107"/>
      <c r="D561" s="108" t="s">
        <v>93</v>
      </c>
      <c r="E561" s="108"/>
      <c r="F561" s="108"/>
      <c r="G561" s="109"/>
      <c r="H561" s="109"/>
      <c r="I561" s="109"/>
      <c r="J561" s="109" t="str">
        <f t="shared" si="45"/>
        <v/>
      </c>
      <c r="K561" s="109" t="str">
        <f t="shared" si="46"/>
        <v/>
      </c>
      <c r="L561" s="110" t="str">
        <f t="shared" si="47"/>
        <v/>
      </c>
      <c r="AC561" s="78"/>
      <c r="AD561" s="78"/>
      <c r="AE561" s="78"/>
    </row>
    <row r="562" spans="2:31" ht="15" customHeight="1" x14ac:dyDescent="0.25">
      <c r="B562" s="106">
        <f t="shared" si="48"/>
        <v>35</v>
      </c>
      <c r="C562" s="107"/>
      <c r="D562" s="108" t="s">
        <v>93</v>
      </c>
      <c r="E562" s="108"/>
      <c r="F562" s="108"/>
      <c r="G562" s="109"/>
      <c r="H562" s="109"/>
      <c r="I562" s="109"/>
      <c r="J562" s="109" t="str">
        <f t="shared" si="45"/>
        <v/>
      </c>
      <c r="K562" s="109" t="str">
        <f t="shared" si="46"/>
        <v/>
      </c>
      <c r="L562" s="110" t="str">
        <f t="shared" si="47"/>
        <v/>
      </c>
      <c r="AC562" s="78"/>
      <c r="AD562" s="78"/>
      <c r="AE562" s="78"/>
    </row>
    <row r="563" spans="2:31" ht="15" customHeight="1" x14ac:dyDescent="0.25">
      <c r="B563" s="106">
        <f t="shared" si="48"/>
        <v>36</v>
      </c>
      <c r="C563" s="107"/>
      <c r="D563" s="108" t="s">
        <v>93</v>
      </c>
      <c r="E563" s="108"/>
      <c r="F563" s="108"/>
      <c r="G563" s="109"/>
      <c r="H563" s="109"/>
      <c r="I563" s="109"/>
      <c r="J563" s="109" t="str">
        <f t="shared" si="45"/>
        <v/>
      </c>
      <c r="K563" s="109" t="str">
        <f t="shared" si="46"/>
        <v/>
      </c>
      <c r="L563" s="110" t="str">
        <f t="shared" si="47"/>
        <v/>
      </c>
      <c r="AC563" s="78"/>
      <c r="AD563" s="78"/>
      <c r="AE563" s="78"/>
    </row>
    <row r="564" spans="2:31" ht="15" customHeight="1" x14ac:dyDescent="0.25">
      <c r="B564" s="106">
        <f t="shared" si="48"/>
        <v>37</v>
      </c>
      <c r="C564" s="107"/>
      <c r="D564" s="108" t="s">
        <v>93</v>
      </c>
      <c r="E564" s="108"/>
      <c r="F564" s="108"/>
      <c r="G564" s="109"/>
      <c r="H564" s="109"/>
      <c r="I564" s="109"/>
      <c r="J564" s="109" t="str">
        <f t="shared" si="45"/>
        <v/>
      </c>
      <c r="K564" s="109" t="str">
        <f t="shared" si="46"/>
        <v/>
      </c>
      <c r="L564" s="110" t="str">
        <f t="shared" si="47"/>
        <v/>
      </c>
      <c r="AC564" s="78"/>
      <c r="AD564" s="78"/>
      <c r="AE564" s="78"/>
    </row>
    <row r="565" spans="2:31" ht="15" customHeight="1" x14ac:dyDescent="0.25">
      <c r="B565" s="106">
        <f t="shared" si="48"/>
        <v>38</v>
      </c>
      <c r="C565" s="107"/>
      <c r="D565" s="108" t="s">
        <v>93</v>
      </c>
      <c r="E565" s="108"/>
      <c r="F565" s="108"/>
      <c r="G565" s="109"/>
      <c r="H565" s="109"/>
      <c r="I565" s="109"/>
      <c r="J565" s="109" t="str">
        <f t="shared" si="45"/>
        <v/>
      </c>
      <c r="K565" s="109" t="str">
        <f t="shared" si="46"/>
        <v/>
      </c>
      <c r="L565" s="110" t="str">
        <f t="shared" si="47"/>
        <v/>
      </c>
      <c r="AC565" s="78"/>
      <c r="AD565" s="78"/>
      <c r="AE565" s="78"/>
    </row>
    <row r="566" spans="2:31" ht="15" customHeight="1" x14ac:dyDescent="0.25">
      <c r="B566" s="106">
        <f t="shared" si="48"/>
        <v>39</v>
      </c>
      <c r="C566" s="107"/>
      <c r="D566" s="108" t="s">
        <v>93</v>
      </c>
      <c r="E566" s="108"/>
      <c r="F566" s="108"/>
      <c r="G566" s="109"/>
      <c r="H566" s="109"/>
      <c r="I566" s="109"/>
      <c r="J566" s="109" t="str">
        <f t="shared" si="45"/>
        <v/>
      </c>
      <c r="K566" s="109" t="str">
        <f t="shared" si="46"/>
        <v/>
      </c>
      <c r="L566" s="110" t="str">
        <f t="shared" si="47"/>
        <v/>
      </c>
      <c r="AC566" s="78"/>
      <c r="AD566" s="78"/>
      <c r="AE566" s="78"/>
    </row>
    <row r="567" spans="2:31" ht="15" customHeight="1" thickBot="1" x14ac:dyDescent="0.3">
      <c r="B567" s="113">
        <f t="shared" si="48"/>
        <v>40</v>
      </c>
      <c r="C567" s="114"/>
      <c r="D567" s="115" t="s">
        <v>93</v>
      </c>
      <c r="E567" s="115"/>
      <c r="F567" s="115"/>
      <c r="G567" s="116"/>
      <c r="H567" s="116"/>
      <c r="I567" s="116"/>
      <c r="J567" s="116" t="str">
        <f t="shared" si="45"/>
        <v/>
      </c>
      <c r="K567" s="116" t="str">
        <f t="shared" si="46"/>
        <v/>
      </c>
      <c r="L567" s="117" t="str">
        <f t="shared" si="47"/>
        <v/>
      </c>
      <c r="AC567" s="78"/>
      <c r="AD567" s="78"/>
      <c r="AE567" s="78"/>
    </row>
    <row r="568" spans="2:31" s="1" customFormat="1" ht="6" customHeight="1" thickTop="1" thickBot="1" x14ac:dyDescent="0.3"/>
    <row r="569" spans="2:31" ht="18" customHeight="1" thickBot="1" x14ac:dyDescent="0.3">
      <c r="B569" s="118"/>
      <c r="C569" s="119" t="s">
        <v>91</v>
      </c>
      <c r="D569" s="120"/>
      <c r="E569" s="120"/>
      <c r="F569" s="120"/>
      <c r="G569" s="120"/>
      <c r="H569" s="120"/>
      <c r="I569" s="121"/>
      <c r="J569" s="122">
        <f>SUM(J528:J567)</f>
        <v>0</v>
      </c>
      <c r="K569" s="122">
        <f>SUM(K528:K568)</f>
        <v>0</v>
      </c>
      <c r="L569" s="123">
        <f>+K569+J569</f>
        <v>0</v>
      </c>
    </row>
    <row r="570" spans="2:31" ht="18" customHeight="1" thickBot="1" x14ac:dyDescent="0.3">
      <c r="B570" s="118"/>
      <c r="C570" s="119" t="s">
        <v>2</v>
      </c>
      <c r="D570" s="120"/>
      <c r="E570" s="120"/>
      <c r="F570" s="120"/>
      <c r="G570" s="120"/>
      <c r="H570" s="120"/>
      <c r="I570" s="120"/>
      <c r="J570" s="124"/>
      <c r="K570" s="125"/>
      <c r="L570" s="126">
        <f>+L569+L527</f>
        <v>463.92800000000005</v>
      </c>
    </row>
  </sheetData>
  <mergeCells count="10">
    <mergeCell ref="B516:L516"/>
    <mergeCell ref="B231:L231"/>
    <mergeCell ref="B288:L288"/>
    <mergeCell ref="B345:L345"/>
    <mergeCell ref="B402:L402"/>
    <mergeCell ref="B2:L2"/>
    <mergeCell ref="B60:L60"/>
    <mergeCell ref="B117:L117"/>
    <mergeCell ref="B174:L174"/>
    <mergeCell ref="B459:L459"/>
  </mergeCells>
  <phoneticPr fontId="0" type="noConversion"/>
  <pageMargins left="0.55118110236220474" right="0.15748031496062992" top="0.25" bottom="0.85" header="0.16" footer="0.59"/>
  <pageSetup paperSize="9" scale="90" orientation="portrait" horizontalDpi="300" verticalDpi="300" r:id="rId1"/>
  <headerFooter alignWithMargins="0">
    <oddFooter>&amp;LYÜKLENİCİ&amp;CHAKEDİŞ-PLANLAMA&amp;RPROJE MÜD.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4</vt:i4>
      </vt:variant>
    </vt:vector>
  </HeadingPairs>
  <TitlesOfParts>
    <vt:vector size="13" baseType="lpstr">
      <vt:lpstr>Kapak</vt:lpstr>
      <vt:lpstr>Ön sayfa</vt:lpstr>
      <vt:lpstr>Özet</vt:lpstr>
      <vt:lpstr>Yeşil Defter</vt:lpstr>
      <vt:lpstr>Beton</vt:lpstr>
      <vt:lpstr>Kalıp</vt:lpstr>
      <vt:lpstr>Demir</vt:lpstr>
      <vt:lpstr>Duvar (10 cm)</vt:lpstr>
      <vt:lpstr>Duvar (20 cm)</vt:lpstr>
      <vt:lpstr>'Duvar (10 cm)'!Yazdırma_Alanı</vt:lpstr>
      <vt:lpstr>'Duvar (20 cm)'!Yazdırma_Alanı</vt:lpstr>
      <vt:lpstr>Kapak!Yazdırma_Alanı</vt:lpstr>
      <vt:lpstr>'Yeşil Defter'!Yazdırma_Başlıkları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BULKAN İNŞAAT&amp;MİMARLIK</dc:title>
  <dc:subject>HAKEDİŞLER</dc:subject>
  <dc:creator>BARIŞ BAŞARAN</dc:creator>
  <cp:lastModifiedBy>Hafzullah Yildirim</cp:lastModifiedBy>
  <cp:lastPrinted>2007-10-19T06:01:26Z</cp:lastPrinted>
  <dcterms:created xsi:type="dcterms:W3CDTF">1997-02-09T11:28:00Z</dcterms:created>
  <dcterms:modified xsi:type="dcterms:W3CDTF">2016-05-28T10:40:37Z</dcterms:modified>
</cp:coreProperties>
</file>